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ala74612\Documents\Documents\ROZPOČET\Rozpočet 2026\"/>
    </mc:Choice>
  </mc:AlternateContent>
  <xr:revisionPtr revIDLastSave="0" documentId="13_ncr:1_{480CBF75-9A09-4C95-8361-A33AFD5624AC}" xr6:coauthVersionLast="36" xr6:coauthVersionMax="36" xr10:uidLastSave="{00000000-0000-0000-0000-000000000000}"/>
  <workbookProtection workbookAlgorithmName="SHA-512" workbookHashValue="QPtdbBSjEzkacNP/9PaLh9Y57DF8CU499rOTFZUA7lnMUTlbNAQlq8S9ah/3t0ZTNV7TiMxDxNZgERyiptzPiw==" workbookSaltValue="8fxb/zwyvELpNa61u7jTSA==" workbookSpinCount="100000" lockStructure="1"/>
  <bookViews>
    <workbookView xWindow="0" yWindow="0" windowWidth="17295" windowHeight="4980" activeTab="6" xr2:uid="{00000000-000D-0000-FFFF-FFFF00000000}"/>
  </bookViews>
  <sheets>
    <sheet name="Príjmy BR" sheetId="1" r:id="rId1"/>
    <sheet name="PFO" sheetId="2" r:id="rId2"/>
    <sheet name="Príjmy KR1" sheetId="3" r:id="rId3"/>
    <sheet name="Výdavky KR" sheetId="5" r:id="rId4"/>
    <sheet name="Výdavky BR" sheetId="4" r:id="rId5"/>
    <sheet name="VFO" sheetId="6" r:id="rId6"/>
    <sheet name="SUMÁR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5" i="4" l="1"/>
  <c r="I175" i="4"/>
  <c r="H175" i="4"/>
  <c r="I10" i="1" l="1"/>
  <c r="H10" i="1"/>
  <c r="G10" i="1"/>
  <c r="J168" i="4" l="1"/>
  <c r="I168" i="4"/>
  <c r="H168" i="4"/>
  <c r="G143" i="4"/>
  <c r="E133" i="4" l="1"/>
  <c r="E35" i="5"/>
  <c r="E178" i="4" l="1"/>
  <c r="E174" i="4" s="1"/>
  <c r="D175" i="4" l="1"/>
  <c r="D5" i="1" l="1"/>
  <c r="E14" i="5" l="1"/>
  <c r="F29" i="4"/>
  <c r="F114" i="4"/>
  <c r="E42" i="1"/>
  <c r="D8" i="6" l="1"/>
  <c r="D209" i="4"/>
  <c r="D207" i="4"/>
  <c r="D199" i="4"/>
  <c r="D187" i="4"/>
  <c r="D178" i="4"/>
  <c r="D174" i="4" s="1"/>
  <c r="D168" i="4"/>
  <c r="D154" i="4"/>
  <c r="D143" i="4"/>
  <c r="D133" i="4"/>
  <c r="D124" i="4"/>
  <c r="D114" i="4"/>
  <c r="D108" i="4"/>
  <c r="D105" i="4"/>
  <c r="D103" i="4"/>
  <c r="D94" i="4"/>
  <c r="D88" i="4"/>
  <c r="D77" i="4"/>
  <c r="D73" i="4"/>
  <c r="D59" i="4"/>
  <c r="D49" i="4"/>
  <c r="D40" i="4"/>
  <c r="D32" i="4"/>
  <c r="D29" i="4"/>
  <c r="D20" i="4"/>
  <c r="D18" i="4"/>
  <c r="D6" i="4"/>
  <c r="D86" i="5"/>
  <c r="D75" i="5"/>
  <c r="D65" i="5"/>
  <c r="D53" i="5"/>
  <c r="D51" i="5"/>
  <c r="D39" i="5"/>
  <c r="D35" i="5"/>
  <c r="D21" i="5"/>
  <c r="D14" i="5"/>
  <c r="D8" i="5"/>
  <c r="C42" i="1"/>
  <c r="C29" i="1"/>
  <c r="C27" i="1"/>
  <c r="C22" i="1"/>
  <c r="C16" i="1"/>
  <c r="C10" i="1"/>
  <c r="C5" i="1"/>
  <c r="E75" i="5" l="1"/>
  <c r="E51" i="5"/>
  <c r="E86" i="5"/>
  <c r="H49" i="4" l="1"/>
  <c r="I29" i="1" l="1"/>
  <c r="H29" i="1"/>
  <c r="G29" i="1"/>
  <c r="I42" i="1"/>
  <c r="H42" i="1"/>
  <c r="G42" i="1"/>
  <c r="J199" i="4" l="1"/>
  <c r="H143" i="4"/>
  <c r="H108" i="4"/>
  <c r="J94" i="4"/>
  <c r="I94" i="4"/>
  <c r="H94" i="4"/>
  <c r="J88" i="4"/>
  <c r="I88" i="4"/>
  <c r="H88" i="4"/>
  <c r="J124" i="4" l="1"/>
  <c r="G40" i="4" l="1"/>
  <c r="G29" i="4"/>
  <c r="G94" i="4"/>
  <c r="G88" i="4"/>
  <c r="G32" i="4" l="1"/>
  <c r="F32" i="4"/>
  <c r="F30" i="5" l="1"/>
  <c r="F94" i="4"/>
  <c r="F88" i="4"/>
  <c r="E40" i="4" l="1"/>
  <c r="E32" i="4"/>
  <c r="E88" i="4" l="1"/>
  <c r="E94" i="4" l="1"/>
  <c r="J103" i="4" l="1"/>
  <c r="I103" i="4"/>
  <c r="H103" i="4"/>
  <c r="G103" i="4"/>
  <c r="E103" i="4"/>
  <c r="D42" i="1" l="1"/>
  <c r="F187" i="4" l="1"/>
  <c r="E187" i="4"/>
  <c r="E12" i="6" l="1"/>
  <c r="I15" i="7" l="1"/>
  <c r="H15" i="7"/>
  <c r="G18" i="7"/>
  <c r="H18" i="7"/>
  <c r="J12" i="6"/>
  <c r="I12" i="6"/>
  <c r="H12" i="6"/>
  <c r="G12" i="6"/>
  <c r="F12" i="6"/>
  <c r="J10" i="6"/>
  <c r="I10" i="6"/>
  <c r="H10" i="6"/>
  <c r="G10" i="6"/>
  <c r="F10" i="6"/>
  <c r="E10" i="6"/>
  <c r="J8" i="6"/>
  <c r="J15" i="6" s="1"/>
  <c r="I8" i="6"/>
  <c r="I15" i="6" s="1"/>
  <c r="H8" i="6"/>
  <c r="G8" i="6"/>
  <c r="G15" i="6" s="1"/>
  <c r="F8" i="6"/>
  <c r="F15" i="6" s="1"/>
  <c r="E8" i="6"/>
  <c r="E15" i="6" s="1"/>
  <c r="D15" i="6"/>
  <c r="J86" i="5"/>
  <c r="I86" i="5"/>
  <c r="H86" i="5"/>
  <c r="F86" i="5"/>
  <c r="J82" i="5"/>
  <c r="I82" i="5"/>
  <c r="H82" i="5"/>
  <c r="G82" i="5"/>
  <c r="E82" i="5"/>
  <c r="D82" i="5"/>
  <c r="J81" i="5"/>
  <c r="I81" i="5"/>
  <c r="H81" i="5"/>
  <c r="G81" i="5"/>
  <c r="F81" i="5"/>
  <c r="J79" i="5"/>
  <c r="I79" i="5"/>
  <c r="H79" i="5"/>
  <c r="F79" i="5"/>
  <c r="E79" i="5"/>
  <c r="D79" i="5"/>
  <c r="J75" i="5"/>
  <c r="I75" i="5"/>
  <c r="H75" i="5"/>
  <c r="G75" i="5"/>
  <c r="F75" i="5"/>
  <c r="J72" i="5"/>
  <c r="I72" i="5"/>
  <c r="G72" i="5"/>
  <c r="E72" i="5"/>
  <c r="D72" i="5"/>
  <c r="J65" i="5"/>
  <c r="I65" i="5"/>
  <c r="H65" i="5"/>
  <c r="G65" i="5"/>
  <c r="F65" i="5"/>
  <c r="E65" i="5"/>
  <c r="J60" i="5"/>
  <c r="I60" i="5"/>
  <c r="H60" i="5"/>
  <c r="G60" i="5"/>
  <c r="F60" i="5"/>
  <c r="E60" i="5"/>
  <c r="D60" i="5"/>
  <c r="J53" i="5"/>
  <c r="I53" i="5"/>
  <c r="H53" i="5"/>
  <c r="G53" i="5"/>
  <c r="F53" i="5"/>
  <c r="E53" i="5"/>
  <c r="J48" i="5"/>
  <c r="I48" i="5"/>
  <c r="H48" i="5"/>
  <c r="G48" i="5"/>
  <c r="F48" i="5"/>
  <c r="E48" i="5"/>
  <c r="D48" i="5"/>
  <c r="J39" i="5"/>
  <c r="I39" i="5"/>
  <c r="H39" i="5"/>
  <c r="G39" i="5"/>
  <c r="F39" i="5"/>
  <c r="E39" i="5"/>
  <c r="J35" i="5"/>
  <c r="I35" i="5"/>
  <c r="H35" i="5"/>
  <c r="G35" i="5"/>
  <c r="F35" i="5"/>
  <c r="G30" i="5"/>
  <c r="E30" i="5"/>
  <c r="D30" i="5"/>
  <c r="G29" i="5"/>
  <c r="J26" i="5"/>
  <c r="I26" i="5"/>
  <c r="H26" i="5"/>
  <c r="G26" i="5"/>
  <c r="F26" i="5"/>
  <c r="J21" i="5"/>
  <c r="I21" i="5"/>
  <c r="H21" i="5"/>
  <c r="G21" i="5"/>
  <c r="F21" i="5"/>
  <c r="E21" i="5"/>
  <c r="J14" i="5"/>
  <c r="I14" i="5"/>
  <c r="H14" i="5"/>
  <c r="G14" i="5"/>
  <c r="F14" i="5"/>
  <c r="J8" i="5"/>
  <c r="I8" i="5"/>
  <c r="H8" i="5"/>
  <c r="G8" i="5"/>
  <c r="F8" i="5"/>
  <c r="E8" i="5"/>
  <c r="J213" i="4"/>
  <c r="I213" i="4"/>
  <c r="H213" i="4"/>
  <c r="G213" i="4"/>
  <c r="E213" i="4"/>
  <c r="D213" i="4"/>
  <c r="J209" i="4"/>
  <c r="I209" i="4"/>
  <c r="H209" i="4"/>
  <c r="G209" i="4"/>
  <c r="F209" i="4"/>
  <c r="E209" i="4"/>
  <c r="J207" i="4"/>
  <c r="I207" i="4"/>
  <c r="H207" i="4"/>
  <c r="G207" i="4"/>
  <c r="F207" i="4"/>
  <c r="E207" i="4"/>
  <c r="I199" i="4"/>
  <c r="H199" i="4"/>
  <c r="G199" i="4"/>
  <c r="F199" i="4"/>
  <c r="E199" i="4"/>
  <c r="J187" i="4"/>
  <c r="I187" i="4"/>
  <c r="H187" i="4"/>
  <c r="G187" i="4"/>
  <c r="J178" i="4"/>
  <c r="J174" i="4" s="1"/>
  <c r="I178" i="4"/>
  <c r="I174" i="4" s="1"/>
  <c r="H178" i="4"/>
  <c r="H174" i="4" s="1"/>
  <c r="G178" i="4"/>
  <c r="G174" i="4" s="1"/>
  <c r="F178" i="4"/>
  <c r="F174" i="4" s="1"/>
  <c r="G168" i="4"/>
  <c r="F168" i="4"/>
  <c r="E168" i="4"/>
  <c r="J154" i="4"/>
  <c r="I154" i="4"/>
  <c r="H154" i="4"/>
  <c r="G154" i="4"/>
  <c r="F154" i="4"/>
  <c r="E154" i="4"/>
  <c r="J143" i="4"/>
  <c r="I143" i="4"/>
  <c r="F143" i="4"/>
  <c r="E143" i="4"/>
  <c r="J139" i="4"/>
  <c r="I139" i="4"/>
  <c r="H139" i="4"/>
  <c r="G139" i="4"/>
  <c r="F139" i="4"/>
  <c r="E139" i="4"/>
  <c r="D139" i="4"/>
  <c r="J133" i="4"/>
  <c r="I133" i="4"/>
  <c r="H133" i="4"/>
  <c r="G133" i="4"/>
  <c r="F133" i="4"/>
  <c r="I124" i="4"/>
  <c r="H124" i="4"/>
  <c r="G124" i="4"/>
  <c r="F124" i="4"/>
  <c r="E124" i="4"/>
  <c r="J114" i="4"/>
  <c r="I114" i="4"/>
  <c r="H114" i="4"/>
  <c r="G114" i="4"/>
  <c r="E114" i="4"/>
  <c r="J108" i="4"/>
  <c r="I108" i="4"/>
  <c r="G108" i="4"/>
  <c r="F108" i="4"/>
  <c r="E108" i="4"/>
  <c r="J105" i="4"/>
  <c r="I105" i="4"/>
  <c r="H105" i="4"/>
  <c r="G105" i="4"/>
  <c r="F105" i="4"/>
  <c r="E105" i="4"/>
  <c r="J77" i="4"/>
  <c r="I77" i="4"/>
  <c r="H77" i="4"/>
  <c r="G77" i="4"/>
  <c r="F77" i="4"/>
  <c r="E77" i="4"/>
  <c r="J75" i="4"/>
  <c r="I75" i="4"/>
  <c r="H75" i="4"/>
  <c r="G75" i="4"/>
  <c r="F75" i="4"/>
  <c r="E75" i="4"/>
  <c r="D75" i="4"/>
  <c r="J73" i="4"/>
  <c r="I73" i="4"/>
  <c r="H73" i="4"/>
  <c r="G73" i="4"/>
  <c r="F73" i="4"/>
  <c r="E73" i="4"/>
  <c r="J65" i="4"/>
  <c r="I65" i="4"/>
  <c r="H65" i="4"/>
  <c r="G65" i="4"/>
  <c r="F65" i="4"/>
  <c r="E65" i="4"/>
  <c r="D65" i="4"/>
  <c r="J59" i="4"/>
  <c r="I59" i="4"/>
  <c r="H59" i="4"/>
  <c r="G59" i="4"/>
  <c r="F59" i="4"/>
  <c r="E59" i="4"/>
  <c r="J56" i="4"/>
  <c r="I56" i="4"/>
  <c r="H56" i="4"/>
  <c r="G56" i="4"/>
  <c r="F56" i="4"/>
  <c r="E56" i="4"/>
  <c r="D56" i="4"/>
  <c r="J49" i="4"/>
  <c r="I49" i="4"/>
  <c r="G49" i="4"/>
  <c r="F49" i="4"/>
  <c r="E49" i="4"/>
  <c r="J40" i="4"/>
  <c r="I40" i="4"/>
  <c r="H40" i="4"/>
  <c r="F40" i="4"/>
  <c r="J32" i="4"/>
  <c r="I32" i="4"/>
  <c r="H32" i="4"/>
  <c r="J29" i="4"/>
  <c r="I29" i="4"/>
  <c r="H29" i="4"/>
  <c r="E29" i="4"/>
  <c r="J20" i="4"/>
  <c r="I20" i="4"/>
  <c r="H20" i="4"/>
  <c r="G20" i="4"/>
  <c r="F20" i="4"/>
  <c r="E20" i="4"/>
  <c r="J18" i="4"/>
  <c r="I18" i="4"/>
  <c r="H18" i="4"/>
  <c r="G18" i="4"/>
  <c r="F18" i="4"/>
  <c r="E18" i="4"/>
  <c r="J6" i="4"/>
  <c r="I6" i="4"/>
  <c r="H6" i="4"/>
  <c r="G6" i="4"/>
  <c r="F6" i="4"/>
  <c r="E6" i="4"/>
  <c r="I11" i="3"/>
  <c r="H11" i="3"/>
  <c r="G11" i="3"/>
  <c r="F11" i="3"/>
  <c r="E11" i="3"/>
  <c r="D11" i="3"/>
  <c r="C11" i="3"/>
  <c r="I12" i="2"/>
  <c r="H12" i="2"/>
  <c r="G12" i="2"/>
  <c r="F12" i="2"/>
  <c r="E12" i="2"/>
  <c r="D12" i="2"/>
  <c r="C12" i="2"/>
  <c r="F42" i="1"/>
  <c r="F29" i="1"/>
  <c r="E29" i="1"/>
  <c r="D29" i="1"/>
  <c r="I27" i="1"/>
  <c r="H27" i="1"/>
  <c r="G27" i="1"/>
  <c r="F27" i="1"/>
  <c r="E27" i="1"/>
  <c r="D27" i="1"/>
  <c r="I22" i="1"/>
  <c r="H22" i="1"/>
  <c r="G22" i="1"/>
  <c r="F22" i="1"/>
  <c r="E22" i="1"/>
  <c r="D22" i="1"/>
  <c r="I16" i="1"/>
  <c r="H16" i="1"/>
  <c r="G16" i="1"/>
  <c r="F16" i="1"/>
  <c r="E16" i="1"/>
  <c r="D16" i="1"/>
  <c r="F10" i="1"/>
  <c r="E10" i="1"/>
  <c r="D10" i="1"/>
  <c r="I5" i="1"/>
  <c r="H5" i="1"/>
  <c r="G5" i="1"/>
  <c r="F5" i="1"/>
  <c r="E5" i="1"/>
  <c r="E90" i="5" l="1"/>
  <c r="G90" i="5"/>
  <c r="D90" i="5"/>
  <c r="I90" i="5"/>
  <c r="H215" i="4"/>
  <c r="F215" i="4"/>
  <c r="H15" i="6"/>
  <c r="J215" i="4"/>
  <c r="I215" i="4"/>
  <c r="G215" i="4"/>
  <c r="D215" i="4"/>
  <c r="E215" i="4"/>
  <c r="D54" i="1"/>
  <c r="I18" i="7"/>
  <c r="G11" i="7"/>
  <c r="E54" i="1"/>
  <c r="H11" i="7"/>
  <c r="I11" i="7"/>
  <c r="F54" i="1"/>
  <c r="H54" i="1"/>
  <c r="G54" i="1"/>
  <c r="I54" i="1"/>
  <c r="H90" i="5"/>
  <c r="F90" i="5"/>
  <c r="C54" i="1"/>
</calcChain>
</file>

<file path=xl/sharedStrings.xml><?xml version="1.0" encoding="utf-8"?>
<sst xmlns="http://schemas.openxmlformats.org/spreadsheetml/2006/main" count="598" uniqueCount="213">
  <si>
    <t>Eur</t>
  </si>
  <si>
    <t>Príjmy bežného rozpočtu</t>
  </si>
  <si>
    <t>2023S</t>
  </si>
  <si>
    <t>2026NR</t>
  </si>
  <si>
    <t>2027NR</t>
  </si>
  <si>
    <t>Daňové príjmy - dane z príjmov, dane z majetku</t>
  </si>
  <si>
    <t>111</t>
  </si>
  <si>
    <t>Výnos dane z príjmov poukázany územnej samospráve</t>
  </si>
  <si>
    <t>DzN pozemky</t>
  </si>
  <si>
    <t>DzN stavby</t>
  </si>
  <si>
    <t>DzN byty</t>
  </si>
  <si>
    <t>Daňové príjmy - dane za špecifické služby</t>
  </si>
  <si>
    <t>133 001</t>
  </si>
  <si>
    <t>Za psa</t>
  </si>
  <si>
    <t>133006</t>
  </si>
  <si>
    <t>Za ubytovanie</t>
  </si>
  <si>
    <t>133012</t>
  </si>
  <si>
    <t>Za užívanie verejného priestranstva</t>
  </si>
  <si>
    <t>133013</t>
  </si>
  <si>
    <t>Za komunálne odpady a drobné stavebné odpady</t>
  </si>
  <si>
    <t>Nedaňové príjmy - príjmy z podnikania a z vlastníctva majetku</t>
  </si>
  <si>
    <t>Z prenajatých budov, priestorov, objektov - hrobové miesta</t>
  </si>
  <si>
    <t>Z prenajatých budov, priestorov, objektov ZŠ</t>
  </si>
  <si>
    <t xml:space="preserve">Z prenajatých budov, priestorov, objektov </t>
  </si>
  <si>
    <t>Z prenajatých budov, priestorov, objektov - nájomné byty</t>
  </si>
  <si>
    <t>Z prenajatých strojov, prístrojov, zariadení</t>
  </si>
  <si>
    <t>Nedaňové príjmy - administratívne poplatky a iné poplatky a platby</t>
  </si>
  <si>
    <t>Administratívne poplatky</t>
  </si>
  <si>
    <t>Za porušenie predpisov</t>
  </si>
  <si>
    <t>Poplatky a platby z predaja služieb</t>
  </si>
  <si>
    <t>Poplatky a platby z predaja služieb ZŠ</t>
  </si>
  <si>
    <t xml:space="preserve">Nedaňové príjmy - úroky z tuzemských úverov, pôžičiek, návr. fin. výpomocí, vkladov </t>
  </si>
  <si>
    <t>Úroky z tuzemských vkladov</t>
  </si>
  <si>
    <t>Iné nedaňové príjmy</t>
  </si>
  <si>
    <t xml:space="preserve">Ostatné príjmy </t>
  </si>
  <si>
    <t>Ostatné príjmy ZŠ</t>
  </si>
  <si>
    <t>Tuzemské bežné granty a transfery</t>
  </si>
  <si>
    <t>Granty</t>
  </si>
  <si>
    <t>Transfery v rámci VS</t>
  </si>
  <si>
    <t>Transfery v rámci VS - ZŠ Vzdelávacie poukazy</t>
  </si>
  <si>
    <t>Transfery v rámci VS - špecifiká</t>
  </si>
  <si>
    <t>Transfery v rámci VS - Príspevok na učebnice</t>
  </si>
  <si>
    <t>Transfery v rámci VS - MŠ</t>
  </si>
  <si>
    <t>Transfery v rámci VS - ostatné</t>
  </si>
  <si>
    <t>Bežné príjmy spolu:</t>
  </si>
  <si>
    <t>Príjmové finančné operácie</t>
  </si>
  <si>
    <t>Zostatok prostriedkov z predchádzajúcich rokov</t>
  </si>
  <si>
    <t>Prevod prostriedkov z rezervného fondu obce</t>
  </si>
  <si>
    <t>Prijaté finančné zábezpeky</t>
  </si>
  <si>
    <t>Bankové úvery dlhodobé</t>
  </si>
  <si>
    <t>Ostatné úvery, pôžičky a návratné finančné výmoci</t>
  </si>
  <si>
    <t>Príjmy kapitálového rozpočtu</t>
  </si>
  <si>
    <t>Z predaja kapit. Aktív</t>
  </si>
  <si>
    <t>Z predaja pozemkov</t>
  </si>
  <si>
    <t>Z predaja hnut. Majetku</t>
  </si>
  <si>
    <t xml:space="preserve">Transfery v rámci VS </t>
  </si>
  <si>
    <t>Kapitálové príjmy spolu:</t>
  </si>
  <si>
    <t>Výdavky bežného rozpočtu</t>
  </si>
  <si>
    <t>01.1.1  Výkonné a zákonodarné orgány</t>
  </si>
  <si>
    <t>Mzdy, platy, služ.príjmy a ost.os.vyr.</t>
  </si>
  <si>
    <t>Poistné a príspevok do poisťovní</t>
  </si>
  <si>
    <t>Cestovné náhrady</t>
  </si>
  <si>
    <t>Energie, voda a komunikácie</t>
  </si>
  <si>
    <t xml:space="preserve">Materiál </t>
  </si>
  <si>
    <t>Dopravné</t>
  </si>
  <si>
    <t>Rutinná a štandardná údržba</t>
  </si>
  <si>
    <t>Služby</t>
  </si>
  <si>
    <t>Transfery jednotlivcom a nezisk.PO</t>
  </si>
  <si>
    <t>01.1.2 Finančná a rozpočtová oblasť</t>
  </si>
  <si>
    <t>01.6.0 Všeobecné verejné služby</t>
  </si>
  <si>
    <t>Materiál</t>
  </si>
  <si>
    <t>02.2.0 Civilná ochrana</t>
  </si>
  <si>
    <t xml:space="preserve">01.7.0 Transakcie verejného dlhu </t>
  </si>
  <si>
    <t>Splácanie úrokov v tuzemsku</t>
  </si>
  <si>
    <t>03.2.0 Ochrana pred požiarmi</t>
  </si>
  <si>
    <t>04.5.1 Cestná doprava</t>
  </si>
  <si>
    <t>Tarif.plat</t>
  </si>
  <si>
    <t>Nájomné</t>
  </si>
  <si>
    <t>04.9.0 Ekonomická oblasť inde neklasifikovaná</t>
  </si>
  <si>
    <t>05.1.0 Nakladanie s odpadmi</t>
  </si>
  <si>
    <t>Poštovné a telek. Služby</t>
  </si>
  <si>
    <t>Palivo, mazivá, oleje</t>
  </si>
  <si>
    <t>05.2.0 Nakladanie s odpadovými vodami</t>
  </si>
  <si>
    <t>05.6.0 Ochrana životného prostredia</t>
  </si>
  <si>
    <t>06.1.0 Rozvoj bývania</t>
  </si>
  <si>
    <t>Rutinná a štandartná údržba</t>
  </si>
  <si>
    <t>06.2.0 Rozvoj obcí</t>
  </si>
  <si>
    <t>Všeobecný materiál</t>
  </si>
  <si>
    <t>06.4.0 Verejné osvetlenie</t>
  </si>
  <si>
    <t xml:space="preserve">Energie, voda a komunikácie </t>
  </si>
  <si>
    <t>07.4.0 Ochrana, podpora a rozvoj verejného zdravia</t>
  </si>
  <si>
    <t>08.1.0 Rekreačné a športové služby</t>
  </si>
  <si>
    <t>08.2.0 Kultúrne služby</t>
  </si>
  <si>
    <t>08.3.0 Vysielacie a vydavateľské služby</t>
  </si>
  <si>
    <t>08.4.0 Náboženské a iné spoločenské služby</t>
  </si>
  <si>
    <t>Energie,voda a komunikácie</t>
  </si>
  <si>
    <t>08.6.0.</t>
  </si>
  <si>
    <t>Transfery OZ</t>
  </si>
  <si>
    <t>09.1.1. Predprimárne vzdelávanie</t>
  </si>
  <si>
    <t>09.1.1.1  Predškolská výchova s bežnou starostlivosťou</t>
  </si>
  <si>
    <t>Služby obec MŠ</t>
  </si>
  <si>
    <t xml:space="preserve">Služby </t>
  </si>
  <si>
    <t>09.1.2 Primárne vzdelávanie</t>
  </si>
  <si>
    <t>09.1.2.1 Vzdelávanie s bežnou starostlivosťou</t>
  </si>
  <si>
    <t>Cestovné</t>
  </si>
  <si>
    <t>Služby - obec ZŠ</t>
  </si>
  <si>
    <t>09.2.1.1 Vzdelávacie poukazy</t>
  </si>
  <si>
    <t>09.5.0 Vzdelávanie nedefinované podľa úrovne</t>
  </si>
  <si>
    <t xml:space="preserve">09.5.0. </t>
  </si>
  <si>
    <t>Vzdelávanie nedefinované podľa úrovne</t>
  </si>
  <si>
    <t xml:space="preserve">Transfery jednotlivcom a nezisk. </t>
  </si>
  <si>
    <t>09.5.0.1</t>
  </si>
  <si>
    <t>Zariadenia pre záujmové vzdelávanie ŠKD</t>
  </si>
  <si>
    <t>09.6.0 Vedľajšie služby v školstve</t>
  </si>
  <si>
    <t>09.6.0.1 Školské stravovanie v predškol.zariad. a základ.školách</t>
  </si>
  <si>
    <t>10.2.0 Staroba</t>
  </si>
  <si>
    <t>PHM,mazivá, oleje</t>
  </si>
  <si>
    <t>Jednotlivcovi -Príspevok na pobyt ZSS</t>
  </si>
  <si>
    <t>Transfery nefin. Subjektom</t>
  </si>
  <si>
    <t>10.4.0</t>
  </si>
  <si>
    <t xml:space="preserve">Transfery jednotlivcom </t>
  </si>
  <si>
    <t>10.7.0 Sociálna pomoc občanom v hmotnej a soc.núdzi</t>
  </si>
  <si>
    <t>Špeciálne služby</t>
  </si>
  <si>
    <t>Dávka v hmotnej núdzi a PkD</t>
  </si>
  <si>
    <t>10.9.0 Sociálne zabezpečenie inde neklasifik.</t>
  </si>
  <si>
    <t>Bežné výdavky spolu:</t>
  </si>
  <si>
    <t>EUR</t>
  </si>
  <si>
    <t>Výdavky kapitálového rozpočtu</t>
  </si>
  <si>
    <t>01.1.1. Výkonné a zákonodarné orgány</t>
  </si>
  <si>
    <t>Nákup interiérového vybavenia</t>
  </si>
  <si>
    <t>Nákup výpočtovej techniky</t>
  </si>
  <si>
    <t>Nákup. Špec. Strojov</t>
  </si>
  <si>
    <t>Nákup prev. Strojov</t>
  </si>
  <si>
    <t xml:space="preserve">Rekonštr.a modern. </t>
  </si>
  <si>
    <t>Prípravná  a projektová dokumentácia</t>
  </si>
  <si>
    <t>Nákladných vozidiel</t>
  </si>
  <si>
    <t>Rekonštr.a modern. Budov</t>
  </si>
  <si>
    <t>Nákup špeciálnych strojov, prístrojov, zariadení</t>
  </si>
  <si>
    <t>Nákup prev. Prístrojov</t>
  </si>
  <si>
    <t>Nákup špeciálnych strojov, prístrojov</t>
  </si>
  <si>
    <t>Realizácia nových stavieb</t>
  </si>
  <si>
    <t>Rekonštrukcia a modernizácia</t>
  </si>
  <si>
    <t>717              Realizácie nových stavieb a ich technického zhodnotenia</t>
  </si>
  <si>
    <t xml:space="preserve">Realizácia nových stavieb </t>
  </si>
  <si>
    <t>05.3.0 Nakladanie s odpadovými vodami</t>
  </si>
  <si>
    <t>717  002            Realizácie nových stavieb a ich technického zhodnotenia</t>
  </si>
  <si>
    <t>Znižovanie znečistenia</t>
  </si>
  <si>
    <t>Pozemky a nehmot. Aktíva</t>
  </si>
  <si>
    <t>Nákup budov, objektov</t>
  </si>
  <si>
    <t>Prístavby, nadstavby, stav. Úpravy</t>
  </si>
  <si>
    <t>Nákup špec. Strojov</t>
  </si>
  <si>
    <t>Nákup dopravných prostriedkov</t>
  </si>
  <si>
    <t>Prípravná a projektová dokument.</t>
  </si>
  <si>
    <t>Nákup špeciálnych strojov, prístr.zar.</t>
  </si>
  <si>
    <t>Rekonštrukcia a modernizácia VO</t>
  </si>
  <si>
    <t>08.1.0 Športové a rekreačné služby</t>
  </si>
  <si>
    <t>Realiz. Nových stavieb</t>
  </si>
  <si>
    <t>Prevádzkových strojov, prístrojov, tech.</t>
  </si>
  <si>
    <t>08.2.07 Cirkvi</t>
  </si>
  <si>
    <t>Rekonštrukcia kult. Pamiatky</t>
  </si>
  <si>
    <t>Rekonštrukcia a modernizácia kult. m.</t>
  </si>
  <si>
    <t>Nákup speciálnych strojov prístr.zar.</t>
  </si>
  <si>
    <t>08.3.0. Vysielacie a vydavateľské služby</t>
  </si>
  <si>
    <t>Rekonštrukcia prev. Strojov</t>
  </si>
  <si>
    <t xml:space="preserve">Prevádzkových strojov </t>
  </si>
  <si>
    <t>09.1.2.1 Základné vzdelanie</t>
  </si>
  <si>
    <t xml:space="preserve">Rekonštrukcia a modernizácia </t>
  </si>
  <si>
    <t>Prípravná a projektová dokumentácia</t>
  </si>
  <si>
    <t>Kapitálové výdavky spolu</t>
  </si>
  <si>
    <t>Výdavkové finančné operácie</t>
  </si>
  <si>
    <t>01.7.0 Transakcie verejného dlhu</t>
  </si>
  <si>
    <t>Splácanie tuzemskej istiny</t>
  </si>
  <si>
    <t>01.1.2 Finančné a rozpočtové záležitosti</t>
  </si>
  <si>
    <t>Vrátenie finančnej zábezpeky</t>
  </si>
  <si>
    <t>Dlhové cenné papiere  TVHS</t>
  </si>
  <si>
    <t>Výdavkové finančné operácie spolu</t>
  </si>
  <si>
    <t>SUMÁR</t>
  </si>
  <si>
    <t xml:space="preserve">Kapitálové príjmy </t>
  </si>
  <si>
    <t>Rozpočtové príjmy spolu</t>
  </si>
  <si>
    <t>Kapitálové výdavky</t>
  </si>
  <si>
    <t>Rozpočtové výdavky spolu</t>
  </si>
  <si>
    <t>www.omsenie.sk a prístupný k nahliadnutiu na Obecnom úrade v Omšení č. 330, 914 43.</t>
  </si>
  <si>
    <t>ROZPOČET OBCE 2025-2026-2027</t>
  </si>
  <si>
    <t>Transfery v rámci VS - ZŠ</t>
  </si>
  <si>
    <t>Transfery v rámci VS -na úhradu preneseného výkonu št. správy</t>
  </si>
  <si>
    <t>06.6.0 Bývanie a občianska vybavenosť</t>
  </si>
  <si>
    <t>07.1.2 Zdravotnícke pomôcky</t>
  </si>
  <si>
    <t>08.6.0 Rekreácia, kultúra a náboženstvo inde neklasifik.</t>
  </si>
  <si>
    <t>10.4.0  Rodina a deti</t>
  </si>
  <si>
    <t>42960 jednota, 19600 SFRB 705, 19548 SFRB 744</t>
  </si>
  <si>
    <t>Nákup budov, objektov bytovka 744</t>
  </si>
  <si>
    <t>08.2.0. Ost. kult. služby vrátanie KD</t>
  </si>
  <si>
    <t>Prevádzkových strojov kotol bytovka 630</t>
  </si>
  <si>
    <t>Prevádzkových strojov rozhlas. ústredňa dom smut.</t>
  </si>
  <si>
    <t>09.1.1.1 Predprimárne vzdelávanie</t>
  </si>
  <si>
    <t>ROZPOČET OBCE 2026-2027-2028</t>
  </si>
  <si>
    <t xml:space="preserve">Rozpočet obce na roky 2026-2028 v podrobnom členení podľa položiek ekonomickej klasifikácie je zverejnený na webovom sídle obce </t>
  </si>
  <si>
    <t>2024S</t>
  </si>
  <si>
    <t>2025R</t>
  </si>
  <si>
    <t>2025OS</t>
  </si>
  <si>
    <t>2028NR</t>
  </si>
  <si>
    <t>20252R</t>
  </si>
  <si>
    <t xml:space="preserve">06.6.0 Bývanie a občianska  vybavenosť </t>
  </si>
  <si>
    <t>Zverejnené na úradnej tabuli dňa 14. 10. 2025</t>
  </si>
  <si>
    <t>Rut.a št. údržba - schody, podlaha</t>
  </si>
  <si>
    <t>Transfery v rámci VS - zo št. účelového fondu KO</t>
  </si>
  <si>
    <t>Transfery v rámci VS - zo št. účelového fondu knižnica</t>
  </si>
  <si>
    <t>133015</t>
  </si>
  <si>
    <t>Za rozvoj</t>
  </si>
  <si>
    <t>2026R</t>
  </si>
  <si>
    <t>2027R</t>
  </si>
  <si>
    <t>2028R</t>
  </si>
  <si>
    <t>Rozpočet obce na roky 2026-2028 bol prijatý uznesením OcZ č. 115/2025                dňa 30.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</si>
</sst>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</font>
    <font>
      <b/>
      <sz val="11"/>
      <name val="Arial"/>
      <family val="2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Arial"/>
      <family val="2"/>
    </font>
    <font>
      <b/>
      <sz val="11"/>
      <color rgb="FFFF0000"/>
      <name val="Times New Roman"/>
      <family val="1"/>
      <charset val="238"/>
    </font>
    <font>
      <sz val="11"/>
      <name val="Arial"/>
      <family val="2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sz val="11"/>
      <color theme="9"/>
      <name val="Times New Roman"/>
      <family val="1"/>
      <charset val="238"/>
    </font>
    <font>
      <b/>
      <sz val="11"/>
      <color theme="9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38"/>
    </font>
    <font>
      <sz val="1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E9E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393">
    <xf numFmtId="0" fontId="0" fillId="0" borderId="0" xfId="0"/>
    <xf numFmtId="0" fontId="3" fillId="2" borderId="3" xfId="0" applyFont="1" applyFill="1" applyBorder="1"/>
    <xf numFmtId="3" fontId="4" fillId="0" borderId="4" xfId="0" applyNumberFormat="1" applyFont="1" applyBorder="1" applyAlignment="1">
      <alignment horizontal="left"/>
    </xf>
    <xf numFmtId="0" fontId="4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7" fillId="3" borderId="8" xfId="0" applyFont="1" applyFill="1" applyBorder="1"/>
    <xf numFmtId="49" fontId="7" fillId="0" borderId="8" xfId="0" applyNumberFormat="1" applyFont="1" applyBorder="1" applyAlignment="1">
      <alignment horizontal="left"/>
    </xf>
    <xf numFmtId="0" fontId="8" fillId="0" borderId="8" xfId="0" applyFont="1" applyBorder="1"/>
    <xf numFmtId="3" fontId="9" fillId="0" borderId="8" xfId="0" applyNumberFormat="1" applyFont="1" applyBorder="1"/>
    <xf numFmtId="3" fontId="7" fillId="0" borderId="8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9" fillId="0" borderId="8" xfId="0" applyFont="1" applyBorder="1"/>
    <xf numFmtId="1" fontId="9" fillId="0" borderId="8" xfId="0" applyNumberFormat="1" applyFont="1" applyBorder="1"/>
    <xf numFmtId="0" fontId="7" fillId="0" borderId="8" xfId="0" applyFont="1" applyBorder="1"/>
    <xf numFmtId="3" fontId="7" fillId="0" borderId="0" xfId="0" applyNumberFormat="1" applyFont="1" applyAlignment="1">
      <alignment horizontal="left"/>
    </xf>
    <xf numFmtId="0" fontId="8" fillId="0" borderId="0" xfId="0" applyFont="1"/>
    <xf numFmtId="3" fontId="9" fillId="0" borderId="0" xfId="0" applyNumberFormat="1" applyFont="1"/>
    <xf numFmtId="3" fontId="7" fillId="0" borderId="4" xfId="0" applyNumberFormat="1" applyFont="1" applyBorder="1" applyAlignment="1">
      <alignment horizontal="left"/>
    </xf>
    <xf numFmtId="0" fontId="7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8" fillId="0" borderId="4" xfId="0" applyFont="1" applyBorder="1"/>
    <xf numFmtId="0" fontId="8" fillId="2" borderId="1" xfId="0" applyFont="1" applyFill="1" applyBorder="1"/>
    <xf numFmtId="0" fontId="7" fillId="2" borderId="3" xfId="0" applyFont="1" applyFill="1" applyBorder="1"/>
    <xf numFmtId="0" fontId="8" fillId="2" borderId="0" xfId="0" applyFont="1" applyFill="1"/>
    <xf numFmtId="3" fontId="8" fillId="0" borderId="4" xfId="0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2" borderId="6" xfId="0" applyFont="1" applyFill="1" applyBorder="1" applyAlignment="1">
      <alignment horizontal="left" vertical="center"/>
    </xf>
    <xf numFmtId="14" fontId="7" fillId="0" borderId="8" xfId="0" applyNumberFormat="1" applyFont="1" applyBorder="1"/>
    <xf numFmtId="3" fontId="8" fillId="0" borderId="8" xfId="0" applyNumberFormat="1" applyFont="1" applyBorder="1"/>
    <xf numFmtId="0" fontId="7" fillId="5" borderId="8" xfId="0" applyFont="1" applyFill="1" applyBorder="1"/>
    <xf numFmtId="0" fontId="7" fillId="2" borderId="10" xfId="0" applyFont="1" applyFill="1" applyBorder="1"/>
    <xf numFmtId="0" fontId="7" fillId="2" borderId="13" xfId="0" applyFont="1" applyFill="1" applyBorder="1"/>
    <xf numFmtId="0" fontId="7" fillId="0" borderId="5" xfId="0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12" fillId="2" borderId="10" xfId="0" applyFont="1" applyFill="1" applyBorder="1"/>
    <xf numFmtId="0" fontId="13" fillId="2" borderId="13" xfId="0" applyFont="1" applyFill="1" applyBorder="1"/>
    <xf numFmtId="0" fontId="13" fillId="2" borderId="0" xfId="0" applyFont="1" applyFill="1"/>
    <xf numFmtId="0" fontId="12" fillId="2" borderId="0" xfId="0" applyFont="1" applyFill="1"/>
    <xf numFmtId="0" fontId="13" fillId="2" borderId="6" xfId="0" applyFont="1" applyFill="1" applyBorder="1"/>
    <xf numFmtId="0" fontId="8" fillId="0" borderId="4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3" fontId="7" fillId="0" borderId="8" xfId="0" applyNumberFormat="1" applyFont="1" applyBorder="1"/>
    <xf numFmtId="3" fontId="15" fillId="0" borderId="8" xfId="0" applyNumberFormat="1" applyFont="1" applyBorder="1"/>
    <xf numFmtId="14" fontId="7" fillId="5" borderId="8" xfId="0" applyNumberFormat="1" applyFont="1" applyFill="1" applyBorder="1"/>
    <xf numFmtId="0" fontId="7" fillId="7" borderId="8" xfId="0" applyFont="1" applyFill="1" applyBorder="1"/>
    <xf numFmtId="0" fontId="7" fillId="6" borderId="8" xfId="0" applyFont="1" applyFill="1" applyBorder="1"/>
    <xf numFmtId="0" fontId="7" fillId="6" borderId="8" xfId="0" applyFont="1" applyFill="1" applyBorder="1" applyAlignment="1">
      <alignment horizontal="left"/>
    </xf>
    <xf numFmtId="3" fontId="8" fillId="6" borderId="8" xfId="0" applyNumberFormat="1" applyFont="1" applyFill="1" applyBorder="1"/>
    <xf numFmtId="2" fontId="7" fillId="0" borderId="8" xfId="0" applyNumberFormat="1" applyFont="1" applyBorder="1"/>
    <xf numFmtId="3" fontId="7" fillId="6" borderId="8" xfId="0" applyNumberFormat="1" applyFont="1" applyFill="1" applyBorder="1" applyAlignment="1">
      <alignment horizontal="left"/>
    </xf>
    <xf numFmtId="0" fontId="18" fillId="0" borderId="8" xfId="0" applyFont="1" applyBorder="1"/>
    <xf numFmtId="0" fontId="11" fillId="0" borderId="8" xfId="0" applyFont="1" applyBorder="1"/>
    <xf numFmtId="0" fontId="16" fillId="0" borderId="8" xfId="0" applyFont="1" applyBorder="1"/>
    <xf numFmtId="0" fontId="16" fillId="10" borderId="8" xfId="0" applyFont="1" applyFill="1" applyBorder="1"/>
    <xf numFmtId="14" fontId="16" fillId="6" borderId="8" xfId="0" applyNumberFormat="1" applyFont="1" applyFill="1" applyBorder="1"/>
    <xf numFmtId="0" fontId="16" fillId="6" borderId="4" xfId="0" applyFont="1" applyFill="1" applyBorder="1"/>
    <xf numFmtId="14" fontId="16" fillId="0" borderId="8" xfId="0" applyNumberFormat="1" applyFont="1" applyBorder="1"/>
    <xf numFmtId="49" fontId="11" fillId="7" borderId="8" xfId="0" applyNumberFormat="1" applyFont="1" applyFill="1" applyBorder="1"/>
    <xf numFmtId="49" fontId="11" fillId="0" borderId="4" xfId="0" applyNumberFormat="1" applyFont="1" applyBorder="1"/>
    <xf numFmtId="0" fontId="8" fillId="0" borderId="8" xfId="0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7" fillId="7" borderId="4" xfId="0" applyNumberFormat="1" applyFont="1" applyFill="1" applyBorder="1"/>
    <xf numFmtId="0" fontId="10" fillId="0" borderId="0" xfId="0" applyFont="1"/>
    <xf numFmtId="3" fontId="19" fillId="0" borderId="8" xfId="0" applyNumberFormat="1" applyFont="1" applyBorder="1" applyAlignment="1">
      <alignment horizontal="right"/>
    </xf>
    <xf numFmtId="3" fontId="19" fillId="0" borderId="8" xfId="0" applyNumberFormat="1" applyFont="1" applyBorder="1"/>
    <xf numFmtId="0" fontId="19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/>
    </xf>
    <xf numFmtId="0" fontId="19" fillId="0" borderId="8" xfId="0" applyFont="1" applyBorder="1"/>
    <xf numFmtId="0" fontId="10" fillId="0" borderId="0" xfId="0" applyFont="1" applyAlignment="1">
      <alignment vertical="center"/>
    </xf>
    <xf numFmtId="0" fontId="14" fillId="2" borderId="0" xfId="0" applyFont="1" applyFill="1"/>
    <xf numFmtId="0" fontId="12" fillId="2" borderId="14" xfId="0" applyFont="1" applyFill="1" applyBorder="1"/>
    <xf numFmtId="0" fontId="15" fillId="0" borderId="0" xfId="0" applyFont="1"/>
    <xf numFmtId="0" fontId="3" fillId="2" borderId="13" xfId="0" applyFont="1" applyFill="1" applyBorder="1"/>
    <xf numFmtId="0" fontId="22" fillId="0" borderId="0" xfId="0" applyFont="1"/>
    <xf numFmtId="3" fontId="8" fillId="0" borderId="4" xfId="0" applyNumberFormat="1" applyFont="1" applyBorder="1" applyAlignment="1" applyProtection="1">
      <alignment horizontal="left"/>
      <protection locked="0"/>
    </xf>
    <xf numFmtId="0" fontId="8" fillId="0" borderId="4" xfId="0" applyFont="1" applyBorder="1" applyProtection="1">
      <protection locked="0"/>
    </xf>
    <xf numFmtId="3" fontId="7" fillId="0" borderId="4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right"/>
      <protection locked="0"/>
    </xf>
    <xf numFmtId="3" fontId="8" fillId="0" borderId="8" xfId="0" applyNumberFormat="1" applyFont="1" applyBorder="1" applyAlignment="1" applyProtection="1">
      <alignment horizontal="left"/>
      <protection locked="0"/>
    </xf>
    <xf numFmtId="0" fontId="8" fillId="0" borderId="8" xfId="0" applyFont="1" applyBorder="1" applyProtection="1">
      <protection locked="0"/>
    </xf>
    <xf numFmtId="3" fontId="8" fillId="0" borderId="8" xfId="0" applyNumberFormat="1" applyFont="1" applyBorder="1" applyProtection="1">
      <protection locked="0"/>
    </xf>
    <xf numFmtId="0" fontId="7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3" fillId="0" borderId="0" xfId="0" applyFont="1"/>
    <xf numFmtId="0" fontId="7" fillId="0" borderId="8" xfId="0" applyFont="1" applyBorder="1" applyAlignment="1">
      <alignment horizontal="right"/>
    </xf>
    <xf numFmtId="0" fontId="7" fillId="9" borderId="8" xfId="0" applyFont="1" applyFill="1" applyBorder="1"/>
    <xf numFmtId="0" fontId="7" fillId="6" borderId="8" xfId="0" applyFont="1" applyFill="1" applyBorder="1" applyAlignment="1">
      <alignment vertical="center" wrapText="1"/>
    </xf>
    <xf numFmtId="3" fontId="7" fillId="6" borderId="4" xfId="0" applyNumberFormat="1" applyFont="1" applyFill="1" applyBorder="1" applyAlignment="1">
      <alignment horizontal="left"/>
    </xf>
    <xf numFmtId="0" fontId="8" fillId="0" borderId="4" xfId="0" applyFont="1" applyBorder="1" applyAlignment="1">
      <alignment vertical="center" wrapText="1"/>
    </xf>
    <xf numFmtId="14" fontId="7" fillId="7" borderId="8" xfId="0" applyNumberFormat="1" applyFont="1" applyFill="1" applyBorder="1"/>
    <xf numFmtId="0" fontId="14" fillId="8" borderId="25" xfId="0" applyFont="1" applyFill="1" applyBorder="1" applyAlignment="1">
      <alignment horizontal="right"/>
    </xf>
    <xf numFmtId="0" fontId="14" fillId="8" borderId="17" xfId="0" applyFont="1" applyFill="1" applyBorder="1" applyAlignment="1">
      <alignment horizontal="right"/>
    </xf>
    <xf numFmtId="0" fontId="13" fillId="8" borderId="17" xfId="0" applyFont="1" applyFill="1" applyBorder="1" applyAlignment="1">
      <alignment horizontal="right" vertical="center"/>
    </xf>
    <xf numFmtId="0" fontId="12" fillId="8" borderId="8" xfId="0" applyFont="1" applyFill="1" applyBorder="1" applyAlignment="1">
      <alignment horizontal="right"/>
    </xf>
    <xf numFmtId="0" fontId="4" fillId="0" borderId="8" xfId="0" applyFont="1" applyBorder="1"/>
    <xf numFmtId="14" fontId="4" fillId="0" borderId="8" xfId="0" applyNumberFormat="1" applyFont="1" applyBorder="1"/>
    <xf numFmtId="14" fontId="4" fillId="6" borderId="8" xfId="0" applyNumberFormat="1" applyFont="1" applyFill="1" applyBorder="1"/>
    <xf numFmtId="3" fontId="8" fillId="6" borderId="8" xfId="0" applyNumberFormat="1" applyFont="1" applyFill="1" applyBorder="1" applyAlignment="1">
      <alignment horizontal="right"/>
    </xf>
    <xf numFmtId="14" fontId="4" fillId="0" borderId="19" xfId="0" applyNumberFormat="1" applyFont="1" applyBorder="1"/>
    <xf numFmtId="3" fontId="7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vertical="center"/>
    </xf>
    <xf numFmtId="0" fontId="28" fillId="0" borderId="8" xfId="0" applyFont="1" applyBorder="1" applyAlignment="1">
      <alignment horizontal="right"/>
    </xf>
    <xf numFmtId="3" fontId="7" fillId="0" borderId="19" xfId="0" applyNumberFormat="1" applyFont="1" applyBorder="1" applyAlignment="1">
      <alignment horizontal="left"/>
    </xf>
    <xf numFmtId="0" fontId="7" fillId="0" borderId="19" xfId="0" applyFont="1" applyBorder="1" applyAlignment="1">
      <alignment vertical="center" wrapText="1"/>
    </xf>
    <xf numFmtId="0" fontId="1" fillId="0" borderId="0" xfId="0" applyFont="1"/>
    <xf numFmtId="0" fontId="14" fillId="8" borderId="4" xfId="0" applyFont="1" applyFill="1" applyBorder="1" applyAlignment="1">
      <alignment horizontal="right"/>
    </xf>
    <xf numFmtId="0" fontId="13" fillId="8" borderId="4" xfId="0" applyFont="1" applyFill="1" applyBorder="1" applyAlignment="1">
      <alignment horizontal="right" vertical="center"/>
    </xf>
    <xf numFmtId="0" fontId="12" fillId="8" borderId="4" xfId="0" applyFont="1" applyFill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4" fontId="7" fillId="6" borderId="8" xfId="0" applyNumberFormat="1" applyFont="1" applyFill="1" applyBorder="1"/>
    <xf numFmtId="3" fontId="8" fillId="0" borderId="7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7" xfId="0" applyFont="1" applyBorder="1" applyAlignment="1">
      <alignment horizontal="right" vertical="center" wrapText="1"/>
    </xf>
    <xf numFmtId="3" fontId="8" fillId="6" borderId="9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right" vertical="center" wrapText="1"/>
    </xf>
    <xf numFmtId="0" fontId="12" fillId="0" borderId="9" xfId="0" applyFont="1" applyBorder="1"/>
    <xf numFmtId="14" fontId="7" fillId="0" borderId="6" xfId="0" applyNumberFormat="1" applyFont="1" applyBorder="1"/>
    <xf numFmtId="3" fontId="7" fillId="0" borderId="4" xfId="0" applyNumberFormat="1" applyFont="1" applyBorder="1" applyAlignment="1">
      <alignment horizontal="left" vertical="center"/>
    </xf>
    <xf numFmtId="14" fontId="7" fillId="6" borderId="9" xfId="0" applyNumberFormat="1" applyFont="1" applyFill="1" applyBorder="1"/>
    <xf numFmtId="3" fontId="7" fillId="0" borderId="7" xfId="0" applyNumberFormat="1" applyFont="1" applyBorder="1" applyAlignment="1">
      <alignment horizontal="left" vertical="center"/>
    </xf>
    <xf numFmtId="0" fontId="3" fillId="8" borderId="16" xfId="0" applyFont="1" applyFill="1" applyBorder="1" applyAlignment="1">
      <alignment horizontal="right"/>
    </xf>
    <xf numFmtId="0" fontId="7" fillId="8" borderId="17" xfId="0" applyFont="1" applyFill="1" applyBorder="1" applyAlignment="1">
      <alignment horizontal="right"/>
    </xf>
    <xf numFmtId="0" fontId="8" fillId="8" borderId="17" xfId="0" applyFont="1" applyFill="1" applyBorder="1" applyAlignment="1">
      <alignment horizontal="right" vertical="center"/>
    </xf>
    <xf numFmtId="0" fontId="8" fillId="8" borderId="8" xfId="0" applyFont="1" applyFill="1" applyBorder="1" applyAlignment="1">
      <alignment horizontal="right"/>
    </xf>
    <xf numFmtId="0" fontId="12" fillId="2" borderId="27" xfId="0" applyFont="1" applyFill="1" applyBorder="1"/>
    <xf numFmtId="3" fontId="8" fillId="0" borderId="8" xfId="0" applyNumberFormat="1" applyFont="1" applyBorder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left"/>
    </xf>
    <xf numFmtId="0" fontId="12" fillId="0" borderId="8" xfId="0" applyFont="1" applyBorder="1" applyAlignment="1">
      <alignment wrapText="1"/>
    </xf>
    <xf numFmtId="0" fontId="19" fillId="8" borderId="8" xfId="0" applyFont="1" applyFill="1" applyBorder="1" applyAlignment="1">
      <alignment horizontal="right"/>
    </xf>
    <xf numFmtId="0" fontId="19" fillId="8" borderId="4" xfId="0" applyFont="1" applyFill="1" applyBorder="1" applyAlignment="1">
      <alignment horizontal="right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center"/>
    </xf>
    <xf numFmtId="0" fontId="13" fillId="0" borderId="8" xfId="0" applyFont="1" applyBorder="1"/>
    <xf numFmtId="0" fontId="14" fillId="0" borderId="8" xfId="0" applyFont="1" applyBorder="1"/>
    <xf numFmtId="0" fontId="2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8" fillId="4" borderId="8" xfId="0" applyFont="1" applyFill="1" applyBorder="1" applyAlignment="1">
      <alignment horizontal="left"/>
    </xf>
    <xf numFmtId="0" fontId="19" fillId="4" borderId="8" xfId="0" applyFont="1" applyFill="1" applyBorder="1"/>
    <xf numFmtId="3" fontId="28" fillId="4" borderId="8" xfId="0" applyNumberFormat="1" applyFont="1" applyFill="1" applyBorder="1"/>
    <xf numFmtId="3" fontId="27" fillId="4" borderId="8" xfId="0" applyNumberFormat="1" applyFont="1" applyFill="1" applyBorder="1" applyAlignment="1">
      <alignment horizontal="right"/>
    </xf>
    <xf numFmtId="0" fontId="2" fillId="11" borderId="1" xfId="0" applyFont="1" applyFill="1" applyBorder="1"/>
    <xf numFmtId="0" fontId="2" fillId="11" borderId="2" xfId="0" applyFont="1" applyFill="1" applyBorder="1" applyAlignment="1">
      <alignment horizontal="left"/>
    </xf>
    <xf numFmtId="0" fontId="2" fillId="11" borderId="2" xfId="0" applyFont="1" applyFill="1" applyBorder="1" applyAlignment="1">
      <alignment wrapText="1"/>
    </xf>
    <xf numFmtId="0" fontId="2" fillId="11" borderId="2" xfId="0" applyFont="1" applyFill="1" applyBorder="1"/>
    <xf numFmtId="0" fontId="3" fillId="11" borderId="3" xfId="0" applyFont="1" applyFill="1" applyBorder="1"/>
    <xf numFmtId="0" fontId="3" fillId="11" borderId="0" xfId="0" applyFont="1" applyFill="1"/>
    <xf numFmtId="0" fontId="2" fillId="11" borderId="0" xfId="0" applyFont="1" applyFill="1"/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left" vertical="center"/>
    </xf>
    <xf numFmtId="0" fontId="6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2" fillId="11" borderId="3" xfId="0" applyFont="1" applyFill="1" applyBorder="1"/>
    <xf numFmtId="0" fontId="2" fillId="11" borderId="0" xfId="0" applyFont="1" applyFill="1" applyAlignment="1">
      <alignment horizontal="left"/>
    </xf>
    <xf numFmtId="0" fontId="2" fillId="11" borderId="0" xfId="0" applyFont="1" applyFill="1" applyAlignment="1">
      <alignment wrapText="1"/>
    </xf>
    <xf numFmtId="0" fontId="7" fillId="12" borderId="8" xfId="0" applyFont="1" applyFill="1" applyBorder="1" applyAlignment="1">
      <alignment horizontal="left"/>
    </xf>
    <xf numFmtId="0" fontId="7" fillId="12" borderId="8" xfId="0" applyFont="1" applyFill="1" applyBorder="1"/>
    <xf numFmtId="3" fontId="6" fillId="12" borderId="8" xfId="0" applyNumberFormat="1" applyFont="1" applyFill="1" applyBorder="1"/>
    <xf numFmtId="3" fontId="6" fillId="12" borderId="4" xfId="0" applyNumberFormat="1" applyFont="1" applyFill="1" applyBorder="1"/>
    <xf numFmtId="3" fontId="6" fillId="12" borderId="9" xfId="0" applyNumberFormat="1" applyFont="1" applyFill="1" applyBorder="1"/>
    <xf numFmtId="0" fontId="8" fillId="12" borderId="8" xfId="0" applyFont="1" applyFill="1" applyBorder="1"/>
    <xf numFmtId="0" fontId="12" fillId="11" borderId="10" xfId="0" applyFont="1" applyFill="1" applyBorder="1"/>
    <xf numFmtId="0" fontId="12" fillId="11" borderId="11" xfId="0" applyFont="1" applyFill="1" applyBorder="1" applyAlignment="1">
      <alignment horizontal="left"/>
    </xf>
    <xf numFmtId="0" fontId="12" fillId="11" borderId="11" xfId="0" applyFont="1" applyFill="1" applyBorder="1" applyAlignment="1">
      <alignment wrapText="1"/>
    </xf>
    <xf numFmtId="0" fontId="12" fillId="11" borderId="11" xfId="0" applyFont="1" applyFill="1" applyBorder="1"/>
    <xf numFmtId="0" fontId="12" fillId="11" borderId="12" xfId="0" applyFont="1" applyFill="1" applyBorder="1"/>
    <xf numFmtId="0" fontId="3" fillId="11" borderId="13" xfId="0" applyFont="1" applyFill="1" applyBorder="1"/>
    <xf numFmtId="0" fontId="2" fillId="11" borderId="14" xfId="0" applyFont="1" applyFill="1" applyBorder="1"/>
    <xf numFmtId="0" fontId="13" fillId="11" borderId="13" xfId="0" applyFont="1" applyFill="1" applyBorder="1"/>
    <xf numFmtId="0" fontId="13" fillId="11" borderId="0" xfId="0" applyFont="1" applyFill="1"/>
    <xf numFmtId="0" fontId="14" fillId="11" borderId="0" xfId="0" applyFont="1" applyFill="1"/>
    <xf numFmtId="0" fontId="8" fillId="11" borderId="0" xfId="0" applyFont="1" applyFill="1"/>
    <xf numFmtId="0" fontId="12" fillId="11" borderId="0" xfId="0" applyFont="1" applyFill="1"/>
    <xf numFmtId="0" fontId="7" fillId="11" borderId="14" xfId="0" applyFont="1" applyFill="1" applyBorder="1"/>
    <xf numFmtId="0" fontId="13" fillId="11" borderId="6" xfId="0" applyFont="1" applyFill="1" applyBorder="1"/>
    <xf numFmtId="0" fontId="13" fillId="11" borderId="7" xfId="0" applyFont="1" applyFill="1" applyBorder="1"/>
    <xf numFmtId="0" fontId="14" fillId="11" borderId="7" xfId="0" applyFont="1" applyFill="1" applyBorder="1"/>
    <xf numFmtId="0" fontId="8" fillId="11" borderId="7" xfId="0" applyFont="1" applyFill="1" applyBorder="1"/>
    <xf numFmtId="0" fontId="12" fillId="11" borderId="7" xfId="0" applyFont="1" applyFill="1" applyBorder="1"/>
    <xf numFmtId="0" fontId="12" fillId="11" borderId="15" xfId="0" applyFont="1" applyFill="1" applyBorder="1"/>
    <xf numFmtId="0" fontId="7" fillId="12" borderId="8" xfId="0" applyFont="1" applyFill="1" applyBorder="1" applyAlignment="1" applyProtection="1">
      <alignment horizontal="left" vertical="center"/>
      <protection locked="0"/>
    </xf>
    <xf numFmtId="0" fontId="8" fillId="12" borderId="8" xfId="0" applyFont="1" applyFill="1" applyBorder="1" applyAlignment="1" applyProtection="1">
      <alignment horizontal="left" vertical="center"/>
      <protection locked="0"/>
    </xf>
    <xf numFmtId="0" fontId="7" fillId="12" borderId="8" xfId="0" applyFont="1" applyFill="1" applyBorder="1" applyAlignment="1" applyProtection="1">
      <alignment horizontal="center" vertical="center" wrapText="1"/>
      <protection locked="0"/>
    </xf>
    <xf numFmtId="0" fontId="7" fillId="12" borderId="8" xfId="0" applyFont="1" applyFill="1" applyBorder="1" applyAlignment="1" applyProtection="1">
      <alignment horizontal="right"/>
      <protection locked="0"/>
    </xf>
    <xf numFmtId="0" fontId="6" fillId="13" borderId="8" xfId="0" applyFont="1" applyFill="1" applyBorder="1" applyAlignment="1">
      <alignment horizontal="left"/>
    </xf>
    <xf numFmtId="0" fontId="6" fillId="13" borderId="8" xfId="0" applyFont="1" applyFill="1" applyBorder="1"/>
    <xf numFmtId="0" fontId="7" fillId="13" borderId="8" xfId="0" applyFont="1" applyFill="1" applyBorder="1" applyAlignment="1" applyProtection="1">
      <alignment horizontal="left"/>
      <protection locked="0"/>
    </xf>
    <xf numFmtId="0" fontId="8" fillId="13" borderId="8" xfId="0" applyFont="1" applyFill="1" applyBorder="1" applyProtection="1">
      <protection locked="0"/>
    </xf>
    <xf numFmtId="3" fontId="7" fillId="13" borderId="8" xfId="0" applyNumberFormat="1" applyFont="1" applyFill="1" applyBorder="1" applyProtection="1">
      <protection locked="0"/>
    </xf>
    <xf numFmtId="0" fontId="12" fillId="11" borderId="1" xfId="0" applyFont="1" applyFill="1" applyBorder="1"/>
    <xf numFmtId="0" fontId="12" fillId="11" borderId="2" xfId="0" applyFont="1" applyFill="1" applyBorder="1" applyAlignment="1">
      <alignment horizontal="left"/>
    </xf>
    <xf numFmtId="0" fontId="12" fillId="11" borderId="2" xfId="0" applyFont="1" applyFill="1" applyBorder="1" applyAlignment="1">
      <alignment wrapText="1"/>
    </xf>
    <xf numFmtId="0" fontId="12" fillId="11" borderId="2" xfId="0" applyFont="1" applyFill="1" applyBorder="1"/>
    <xf numFmtId="0" fontId="13" fillId="11" borderId="3" xfId="0" applyFont="1" applyFill="1" applyBorder="1"/>
    <xf numFmtId="0" fontId="7" fillId="11" borderId="0" xfId="0" applyFont="1" applyFill="1"/>
    <xf numFmtId="0" fontId="13" fillId="11" borderId="16" xfId="0" applyFont="1" applyFill="1" applyBorder="1"/>
    <xf numFmtId="0" fontId="13" fillId="11" borderId="17" xfId="0" applyFont="1" applyFill="1" applyBorder="1"/>
    <xf numFmtId="0" fontId="14" fillId="11" borderId="17" xfId="0" applyFont="1" applyFill="1" applyBorder="1"/>
    <xf numFmtId="0" fontId="8" fillId="11" borderId="17" xfId="0" applyFont="1" applyFill="1" applyBorder="1"/>
    <xf numFmtId="0" fontId="12" fillId="11" borderId="17" xfId="0" applyFont="1" applyFill="1" applyBorder="1"/>
    <xf numFmtId="0" fontId="7" fillId="12" borderId="6" xfId="0" applyFont="1" applyFill="1" applyBorder="1" applyAlignment="1">
      <alignment horizontal="left" vertical="center"/>
    </xf>
    <xf numFmtId="0" fontId="8" fillId="12" borderId="7" xfId="0" applyFont="1" applyFill="1" applyBorder="1" applyAlignment="1">
      <alignment horizontal="left" vertical="center"/>
    </xf>
    <xf numFmtId="0" fontId="7" fillId="12" borderId="18" xfId="0" applyFont="1" applyFill="1" applyBorder="1" applyAlignment="1">
      <alignment vertical="center" wrapText="1"/>
    </xf>
    <xf numFmtId="0" fontId="7" fillId="12" borderId="19" xfId="0" applyFont="1" applyFill="1" applyBorder="1"/>
    <xf numFmtId="0" fontId="7" fillId="12" borderId="20" xfId="0" applyFont="1" applyFill="1" applyBorder="1" applyAlignment="1">
      <alignment vertical="center" wrapText="1"/>
    </xf>
    <xf numFmtId="0" fontId="7" fillId="12" borderId="0" xfId="0" applyFont="1" applyFill="1" applyAlignment="1">
      <alignment vertical="center" wrapText="1"/>
    </xf>
    <xf numFmtId="0" fontId="7" fillId="13" borderId="8" xfId="0" applyFont="1" applyFill="1" applyBorder="1" applyAlignment="1">
      <alignment horizontal="left"/>
    </xf>
    <xf numFmtId="0" fontId="8" fillId="13" borderId="8" xfId="0" applyFont="1" applyFill="1" applyBorder="1"/>
    <xf numFmtId="3" fontId="7" fillId="13" borderId="8" xfId="0" applyNumberFormat="1" applyFont="1" applyFill="1" applyBorder="1"/>
    <xf numFmtId="0" fontId="8" fillId="11" borderId="2" xfId="0" applyFont="1" applyFill="1" applyBorder="1" applyAlignment="1">
      <alignment horizontal="left"/>
    </xf>
    <xf numFmtId="0" fontId="8" fillId="11" borderId="2" xfId="0" applyFont="1" applyFill="1" applyBorder="1" applyAlignment="1">
      <alignment wrapText="1"/>
    </xf>
    <xf numFmtId="0" fontId="8" fillId="11" borderId="2" xfId="0" applyFont="1" applyFill="1" applyBorder="1"/>
    <xf numFmtId="0" fontId="8" fillId="11" borderId="7" xfId="0" applyFont="1" applyFill="1" applyBorder="1" applyAlignment="1">
      <alignment horizontal="left" vertical="center"/>
    </xf>
    <xf numFmtId="0" fontId="7" fillId="11" borderId="21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left"/>
    </xf>
    <xf numFmtId="0" fontId="8" fillId="11" borderId="11" xfId="0" applyFont="1" applyFill="1" applyBorder="1" applyAlignment="1">
      <alignment vertical="center"/>
    </xf>
    <xf numFmtId="0" fontId="8" fillId="11" borderId="11" xfId="0" applyFont="1" applyFill="1" applyBorder="1"/>
    <xf numFmtId="0" fontId="8" fillId="11" borderId="12" xfId="0" applyFont="1" applyFill="1" applyBorder="1"/>
    <xf numFmtId="0" fontId="2" fillId="11" borderId="0" xfId="0" applyFont="1" applyFill="1" applyAlignment="1">
      <alignment vertical="center"/>
    </xf>
    <xf numFmtId="0" fontId="8" fillId="11" borderId="0" xfId="0" applyFont="1" applyFill="1" applyAlignment="1">
      <alignment vertical="center"/>
    </xf>
    <xf numFmtId="0" fontId="8" fillId="11" borderId="14" xfId="0" applyFont="1" applyFill="1" applyBorder="1"/>
    <xf numFmtId="0" fontId="7" fillId="11" borderId="8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vertical="center" wrapText="1"/>
    </xf>
    <xf numFmtId="3" fontId="8" fillId="11" borderId="12" xfId="0" applyNumberFormat="1" applyFont="1" applyFill="1" applyBorder="1"/>
    <xf numFmtId="3" fontId="2" fillId="11" borderId="14" xfId="0" applyNumberFormat="1" applyFont="1" applyFill="1" applyBorder="1"/>
    <xf numFmtId="0" fontId="14" fillId="11" borderId="0" xfId="0" applyFont="1" applyFill="1" applyAlignment="1">
      <alignment vertical="center"/>
    </xf>
    <xf numFmtId="3" fontId="8" fillId="11" borderId="14" xfId="0" applyNumberFormat="1" applyFont="1" applyFill="1" applyBorder="1"/>
    <xf numFmtId="0" fontId="14" fillId="11" borderId="7" xfId="0" applyFont="1" applyFill="1" applyBorder="1" applyAlignment="1">
      <alignment vertical="center"/>
    </xf>
    <xf numFmtId="3" fontId="8" fillId="11" borderId="15" xfId="0" applyNumberFormat="1" applyFont="1" applyFill="1" applyBorder="1"/>
    <xf numFmtId="0" fontId="7" fillId="11" borderId="9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 vertical="center" wrapText="1"/>
    </xf>
    <xf numFmtId="0" fontId="7" fillId="13" borderId="8" xfId="0" applyFont="1" applyFill="1" applyBorder="1"/>
    <xf numFmtId="0" fontId="25" fillId="13" borderId="8" xfId="0" applyFont="1" applyFill="1" applyBorder="1" applyAlignment="1">
      <alignment horizontal="left"/>
    </xf>
    <xf numFmtId="0" fontId="26" fillId="13" borderId="8" xfId="0" applyFont="1" applyFill="1" applyBorder="1" applyAlignment="1">
      <alignment vertical="center" wrapText="1"/>
    </xf>
    <xf numFmtId="0" fontId="7" fillId="12" borderId="4" xfId="0" applyFont="1" applyFill="1" applyBorder="1" applyAlignment="1">
      <alignment horizontal="left"/>
    </xf>
    <xf numFmtId="0" fontId="7" fillId="12" borderId="4" xfId="0" applyFont="1" applyFill="1" applyBorder="1" applyAlignment="1">
      <alignment wrapText="1"/>
    </xf>
    <xf numFmtId="3" fontId="7" fillId="12" borderId="4" xfId="0" applyNumberFormat="1" applyFont="1" applyFill="1" applyBorder="1"/>
    <xf numFmtId="0" fontId="7" fillId="12" borderId="8" xfId="0" applyFont="1" applyFill="1" applyBorder="1" applyAlignment="1">
      <alignment vertical="center" wrapText="1"/>
    </xf>
    <xf numFmtId="3" fontId="7" fillId="12" borderId="8" xfId="0" applyNumberFormat="1" applyFont="1" applyFill="1" applyBorder="1"/>
    <xf numFmtId="0" fontId="8" fillId="12" borderId="8" xfId="0" applyFont="1" applyFill="1" applyBorder="1" applyAlignment="1">
      <alignment vertical="center"/>
    </xf>
    <xf numFmtId="3" fontId="7" fillId="12" borderId="8" xfId="0" applyNumberFormat="1" applyFont="1" applyFill="1" applyBorder="1" applyAlignment="1">
      <alignment horizontal="left"/>
    </xf>
    <xf numFmtId="0" fontId="8" fillId="12" borderId="8" xfId="0" applyFont="1" applyFill="1" applyBorder="1" applyAlignment="1">
      <alignment vertical="center" wrapText="1"/>
    </xf>
    <xf numFmtId="14" fontId="7" fillId="12" borderId="8" xfId="0" applyNumberFormat="1" applyFont="1" applyFill="1" applyBorder="1"/>
    <xf numFmtId="0" fontId="8" fillId="12" borderId="8" xfId="0" applyFont="1" applyFill="1" applyBorder="1" applyAlignment="1">
      <alignment horizontal="left"/>
    </xf>
    <xf numFmtId="2" fontId="7" fillId="12" borderId="8" xfId="0" applyNumberFormat="1" applyFont="1" applyFill="1" applyBorder="1"/>
    <xf numFmtId="0" fontId="7" fillId="12" borderId="8" xfId="0" applyFont="1" applyFill="1" applyBorder="1" applyAlignment="1">
      <alignment vertical="center"/>
    </xf>
    <xf numFmtId="0" fontId="7" fillId="12" borderId="0" xfId="0" applyFont="1" applyFill="1"/>
    <xf numFmtId="0" fontId="8" fillId="12" borderId="0" xfId="0" applyFont="1" applyFill="1" applyAlignment="1">
      <alignment horizontal="left"/>
    </xf>
    <xf numFmtId="0" fontId="8" fillId="12" borderId="0" xfId="0" applyFont="1" applyFill="1" applyAlignment="1">
      <alignment vertical="center" wrapText="1"/>
    </xf>
    <xf numFmtId="0" fontId="17" fillId="12" borderId="8" xfId="0" applyFont="1" applyFill="1" applyBorder="1"/>
    <xf numFmtId="3" fontId="17" fillId="12" borderId="8" xfId="0" applyNumberFormat="1" applyFont="1" applyFill="1" applyBorder="1"/>
    <xf numFmtId="3" fontId="8" fillId="12" borderId="8" xfId="0" applyNumberFormat="1" applyFont="1" applyFill="1" applyBorder="1" applyAlignment="1">
      <alignment horizontal="left"/>
    </xf>
    <xf numFmtId="1" fontId="7" fillId="12" borderId="8" xfId="0" applyNumberFormat="1" applyFont="1" applyFill="1" applyBorder="1"/>
    <xf numFmtId="0" fontId="7" fillId="12" borderId="8" xfId="0" applyFont="1" applyFill="1" applyBorder="1" applyAlignment="1">
      <alignment wrapText="1"/>
    </xf>
    <xf numFmtId="0" fontId="24" fillId="12" borderId="8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horizontal="left"/>
    </xf>
    <xf numFmtId="0" fontId="7" fillId="14" borderId="8" xfId="0" applyFont="1" applyFill="1" applyBorder="1" applyAlignment="1">
      <alignment vertical="center" wrapText="1"/>
    </xf>
    <xf numFmtId="1" fontId="7" fillId="14" borderId="8" xfId="0" applyNumberFormat="1" applyFont="1" applyFill="1" applyBorder="1"/>
    <xf numFmtId="0" fontId="2" fillId="11" borderId="2" xfId="0" applyFont="1" applyFill="1" applyBorder="1" applyAlignment="1">
      <alignment vertical="center" wrapText="1"/>
    </xf>
    <xf numFmtId="0" fontId="3" fillId="11" borderId="24" xfId="0" applyFont="1" applyFill="1" applyBorder="1"/>
    <xf numFmtId="0" fontId="3" fillId="11" borderId="7" xfId="0" applyFont="1" applyFill="1" applyBorder="1"/>
    <xf numFmtId="0" fontId="2" fillId="11" borderId="7" xfId="0" applyFont="1" applyFill="1" applyBorder="1" applyAlignment="1">
      <alignment vertical="center"/>
    </xf>
    <xf numFmtId="0" fontId="2" fillId="11" borderId="7" xfId="0" applyFont="1" applyFill="1" applyBorder="1"/>
    <xf numFmtId="0" fontId="7" fillId="11" borderId="6" xfId="0" applyFont="1" applyFill="1" applyBorder="1" applyAlignment="1">
      <alignment horizontal="left" vertical="center"/>
    </xf>
    <xf numFmtId="0" fontId="7" fillId="11" borderId="7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right"/>
    </xf>
    <xf numFmtId="0" fontId="7" fillId="11" borderId="6" xfId="0" applyFont="1" applyFill="1" applyBorder="1" applyAlignment="1">
      <alignment horizontal="right"/>
    </xf>
    <xf numFmtId="0" fontId="7" fillId="11" borderId="8" xfId="0" applyFont="1" applyFill="1" applyBorder="1" applyAlignment="1">
      <alignment horizontal="right"/>
    </xf>
    <xf numFmtId="0" fontId="7" fillId="11" borderId="8" xfId="0" applyFont="1" applyFill="1" applyBorder="1" applyAlignment="1">
      <alignment horizontal="left" vertical="center"/>
    </xf>
    <xf numFmtId="0" fontId="12" fillId="11" borderId="14" xfId="0" applyFont="1" applyFill="1" applyBorder="1"/>
    <xf numFmtId="3" fontId="7" fillId="12" borderId="8" xfId="0" applyNumberFormat="1" applyFont="1" applyFill="1" applyBorder="1" applyAlignment="1">
      <alignment horizontal="right"/>
    </xf>
    <xf numFmtId="3" fontId="7" fillId="12" borderId="9" xfId="0" applyNumberFormat="1" applyFont="1" applyFill="1" applyBorder="1" applyAlignment="1">
      <alignment horizontal="right"/>
    </xf>
    <xf numFmtId="3" fontId="7" fillId="12" borderId="19" xfId="0" applyNumberFormat="1" applyFont="1" applyFill="1" applyBorder="1" applyAlignment="1">
      <alignment horizontal="left"/>
    </xf>
    <xf numFmtId="3" fontId="7" fillId="12" borderId="4" xfId="0" applyNumberFormat="1" applyFont="1" applyFill="1" applyBorder="1" applyAlignment="1">
      <alignment horizontal="left"/>
    </xf>
    <xf numFmtId="0" fontId="7" fillId="12" borderId="8" xfId="0" applyFont="1" applyFill="1" applyBorder="1" applyAlignment="1">
      <alignment horizontal="right"/>
    </xf>
    <xf numFmtId="3" fontId="8" fillId="13" borderId="8" xfId="0" applyNumberFormat="1" applyFont="1" applyFill="1" applyBorder="1" applyAlignment="1">
      <alignment horizontal="left"/>
    </xf>
    <xf numFmtId="0" fontId="8" fillId="13" borderId="8" xfId="0" applyFont="1" applyFill="1" applyBorder="1" applyAlignment="1">
      <alignment vertical="center" wrapText="1"/>
    </xf>
    <xf numFmtId="3" fontId="7" fillId="13" borderId="8" xfId="0" applyNumberFormat="1" applyFont="1" applyFill="1" applyBorder="1" applyAlignment="1">
      <alignment horizontal="right"/>
    </xf>
    <xf numFmtId="0" fontId="8" fillId="13" borderId="8" xfId="0" applyFont="1" applyFill="1" applyBorder="1" applyAlignment="1">
      <alignment wrapText="1"/>
    </xf>
    <xf numFmtId="0" fontId="13" fillId="11" borderId="25" xfId="0" applyFont="1" applyFill="1" applyBorder="1"/>
    <xf numFmtId="0" fontId="12" fillId="11" borderId="26" xfId="0" applyFont="1" applyFill="1" applyBorder="1"/>
    <xf numFmtId="0" fontId="8" fillId="11" borderId="8" xfId="0" applyFont="1" applyFill="1" applyBorder="1" applyAlignment="1">
      <alignment horizontal="left" vertical="center"/>
    </xf>
    <xf numFmtId="0" fontId="8" fillId="12" borderId="8" xfId="0" applyFont="1" applyFill="1" applyBorder="1" applyAlignment="1">
      <alignment wrapText="1"/>
    </xf>
    <xf numFmtId="3" fontId="17" fillId="6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/>
    <xf numFmtId="0" fontId="8" fillId="0" borderId="8" xfId="0" applyFont="1" applyFill="1" applyBorder="1"/>
    <xf numFmtId="0" fontId="7" fillId="0" borderId="0" xfId="0" applyFont="1" applyBorder="1"/>
    <xf numFmtId="0" fontId="7" fillId="0" borderId="19" xfId="0" applyFont="1" applyBorder="1" applyAlignment="1">
      <alignment horizontal="left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/>
    <xf numFmtId="0" fontId="7" fillId="0" borderId="4" xfId="0" applyFont="1" applyBorder="1" applyAlignment="1">
      <alignment horizontal="left"/>
    </xf>
    <xf numFmtId="3" fontId="8" fillId="0" borderId="4" xfId="0" applyNumberFormat="1" applyFont="1" applyBorder="1"/>
    <xf numFmtId="0" fontId="3" fillId="8" borderId="8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0" fillId="8" borderId="0" xfId="0" applyFill="1"/>
    <xf numFmtId="0" fontId="8" fillId="0" borderId="10" xfId="0" applyFont="1" applyBorder="1"/>
    <xf numFmtId="0" fontId="8" fillId="8" borderId="8" xfId="0" applyFont="1" applyFill="1" applyBorder="1"/>
    <xf numFmtId="0" fontId="3" fillId="8" borderId="8" xfId="0" applyFont="1" applyFill="1" applyBorder="1" applyAlignment="1">
      <alignment horizontal="left" vertical="center"/>
    </xf>
    <xf numFmtId="0" fontId="28" fillId="8" borderId="8" xfId="0" applyFont="1" applyFill="1" applyBorder="1" applyAlignment="1">
      <alignment horizontal="left" vertical="center"/>
    </xf>
    <xf numFmtId="0" fontId="8" fillId="8" borderId="0" xfId="0" applyFont="1" applyFill="1" applyBorder="1"/>
    <xf numFmtId="0" fontId="0" fillId="8" borderId="0" xfId="0" applyFill="1" applyBorder="1"/>
    <xf numFmtId="3" fontId="3" fillId="11" borderId="9" xfId="0" applyNumberFormat="1" applyFont="1" applyFill="1" applyBorder="1" applyAlignment="1">
      <alignment horizontal="left" vertical="center"/>
    </xf>
    <xf numFmtId="3" fontId="3" fillId="11" borderId="28" xfId="0" applyNumberFormat="1" applyFont="1" applyFill="1" applyBorder="1" applyAlignment="1">
      <alignment horizontal="left" vertical="center"/>
    </xf>
    <xf numFmtId="3" fontId="3" fillId="11" borderId="29" xfId="0" applyNumberFormat="1" applyFont="1" applyFill="1" applyBorder="1" applyAlignment="1">
      <alignment horizontal="left" vertical="center"/>
    </xf>
    <xf numFmtId="3" fontId="28" fillId="8" borderId="8" xfId="0" applyNumberFormat="1" applyFont="1" applyFill="1" applyBorder="1" applyAlignment="1">
      <alignment horizontal="left" vertical="center"/>
    </xf>
    <xf numFmtId="3" fontId="9" fillId="0" borderId="8" xfId="0" applyNumberFormat="1" applyFont="1" applyFill="1" applyBorder="1"/>
    <xf numFmtId="3" fontId="7" fillId="0" borderId="8" xfId="0" applyNumberFormat="1" applyFont="1" applyFill="1" applyBorder="1" applyAlignment="1">
      <alignment horizontal="left"/>
    </xf>
    <xf numFmtId="164" fontId="8" fillId="0" borderId="8" xfId="1" applyNumberFormat="1" applyFont="1" applyBorder="1"/>
    <xf numFmtId="164" fontId="8" fillId="0" borderId="8" xfId="1" applyNumberFormat="1" applyFont="1" applyBorder="1" applyAlignment="1">
      <alignment horizontal="right"/>
    </xf>
    <xf numFmtId="1" fontId="8" fillId="0" borderId="8" xfId="0" applyNumberFormat="1" applyFont="1" applyBorder="1"/>
    <xf numFmtId="0" fontId="8" fillId="0" borderId="8" xfId="0" applyFont="1" applyFill="1" applyBorder="1" applyAlignment="1">
      <alignment vertical="center" wrapText="1"/>
    </xf>
    <xf numFmtId="0" fontId="0" fillId="0" borderId="0" xfId="0" applyFill="1"/>
    <xf numFmtId="0" fontId="7" fillId="0" borderId="8" xfId="0" applyFont="1" applyFill="1" applyBorder="1"/>
    <xf numFmtId="0" fontId="8" fillId="0" borderId="5" xfId="0" applyFont="1" applyFill="1" applyBorder="1"/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/>
    </xf>
    <xf numFmtId="3" fontId="7" fillId="0" borderId="8" xfId="0" applyNumberFormat="1" applyFont="1" applyBorder="1" applyAlignment="1">
      <alignment horizontal="left" vertical="center"/>
    </xf>
    <xf numFmtId="3" fontId="20" fillId="11" borderId="8" xfId="0" applyNumberFormat="1" applyFont="1" applyFill="1" applyBorder="1"/>
    <xf numFmtId="3" fontId="20" fillId="11" borderId="8" xfId="0" applyNumberFormat="1" applyFont="1" applyFill="1" applyBorder="1" applyAlignment="1">
      <alignment horizontal="right"/>
    </xf>
    <xf numFmtId="3" fontId="20" fillId="11" borderId="8" xfId="0" applyNumberFormat="1" applyFont="1" applyFill="1" applyBorder="1" applyAlignment="1">
      <alignment horizontal="right" vertical="center" wrapText="1"/>
    </xf>
    <xf numFmtId="3" fontId="21" fillId="11" borderId="8" xfId="0" applyNumberFormat="1" applyFont="1" applyFill="1" applyBorder="1" applyAlignment="1">
      <alignment horizontal="right"/>
    </xf>
    <xf numFmtId="0" fontId="21" fillId="11" borderId="8" xfId="0" applyFont="1" applyFill="1" applyBorder="1" applyAlignment="1">
      <alignment horizontal="right"/>
    </xf>
    <xf numFmtId="0" fontId="4" fillId="11" borderId="8" xfId="0" applyFont="1" applyFill="1" applyBorder="1" applyAlignment="1">
      <alignment horizontal="right" vertical="center" wrapText="1"/>
    </xf>
    <xf numFmtId="0" fontId="4" fillId="11" borderId="8" xfId="0" applyFont="1" applyFill="1" applyBorder="1" applyAlignment="1">
      <alignment horizontal="right"/>
    </xf>
    <xf numFmtId="3" fontId="30" fillId="13" borderId="8" xfId="0" applyNumberFormat="1" applyFont="1" applyFill="1" applyBorder="1"/>
    <xf numFmtId="3" fontId="8" fillId="12" borderId="8" xfId="0" applyNumberFormat="1" applyFont="1" applyFill="1" applyBorder="1" applyAlignment="1">
      <alignment horizontal="right"/>
    </xf>
    <xf numFmtId="14" fontId="7" fillId="0" borderId="9" xfId="0" applyNumberFormat="1" applyFont="1" applyFill="1" applyBorder="1" applyAlignment="1">
      <alignment horizontal="left"/>
    </xf>
    <xf numFmtId="14" fontId="7" fillId="0" borderId="29" xfId="0" applyNumberFormat="1" applyFont="1" applyFill="1" applyBorder="1" applyAlignment="1">
      <alignment horizontal="left"/>
    </xf>
    <xf numFmtId="3" fontId="8" fillId="0" borderId="8" xfId="0" applyNumberFormat="1" applyFont="1" applyFill="1" applyBorder="1" applyAlignment="1">
      <alignment horizontal="right"/>
    </xf>
    <xf numFmtId="0" fontId="7" fillId="0" borderId="28" xfId="0" applyNumberFormat="1" applyFont="1" applyFill="1" applyBorder="1" applyAlignment="1">
      <alignment horizontal="left"/>
    </xf>
    <xf numFmtId="3" fontId="8" fillId="0" borderId="8" xfId="0" applyNumberFormat="1" applyFont="1" applyBorder="1" applyAlignment="1">
      <alignment vertical="center" wrapText="1"/>
    </xf>
    <xf numFmtId="0" fontId="8" fillId="0" borderId="8" xfId="0" applyFont="1" applyFill="1" applyBorder="1" applyAlignment="1">
      <alignment horizontal="right"/>
    </xf>
    <xf numFmtId="0" fontId="19" fillId="0" borderId="8" xfId="0" applyFont="1" applyFill="1" applyBorder="1" applyAlignment="1">
      <alignment horizontal="right"/>
    </xf>
    <xf numFmtId="3" fontId="19" fillId="0" borderId="8" xfId="0" applyNumberFormat="1" applyFont="1" applyFill="1" applyBorder="1"/>
    <xf numFmtId="3" fontId="7" fillId="0" borderId="8" xfId="0" applyNumberFormat="1" applyFont="1" applyFill="1" applyBorder="1" applyAlignment="1">
      <alignment horizontal="right"/>
    </xf>
    <xf numFmtId="0" fontId="9" fillId="0" borderId="8" xfId="0" applyFont="1" applyFill="1" applyBorder="1"/>
    <xf numFmtId="1" fontId="8" fillId="0" borderId="8" xfId="0" applyNumberFormat="1" applyFont="1" applyFill="1" applyBorder="1"/>
    <xf numFmtId="3" fontId="31" fillId="8" borderId="8" xfId="0" applyNumberFormat="1" applyFont="1" applyFill="1" applyBorder="1"/>
    <xf numFmtId="3" fontId="31" fillId="0" borderId="8" xfId="0" applyNumberFormat="1" applyFont="1" applyFill="1" applyBorder="1"/>
    <xf numFmtId="3" fontId="31" fillId="0" borderId="8" xfId="0" applyNumberFormat="1" applyFont="1" applyBorder="1"/>
    <xf numFmtId="0" fontId="15" fillId="0" borderId="0" xfId="0" applyFont="1" applyFill="1"/>
    <xf numFmtId="0" fontId="7" fillId="8" borderId="8" xfId="0" applyFont="1" applyFill="1" applyBorder="1" applyAlignment="1">
      <alignment horizontal="left" wrapText="1"/>
    </xf>
    <xf numFmtId="0" fontId="8" fillId="8" borderId="8" xfId="0" applyFont="1" applyFill="1" applyBorder="1" applyAlignment="1">
      <alignment vertical="center" wrapText="1"/>
    </xf>
    <xf numFmtId="1" fontId="31" fillId="8" borderId="8" xfId="0" applyNumberFormat="1" applyFont="1" applyFill="1" applyBorder="1"/>
    <xf numFmtId="3" fontId="31" fillId="6" borderId="8" xfId="0" applyNumberFormat="1" applyFont="1" applyFill="1" applyBorder="1"/>
    <xf numFmtId="0" fontId="31" fillId="0" borderId="8" xfId="0" applyFont="1" applyFill="1" applyBorder="1"/>
    <xf numFmtId="3" fontId="7" fillId="0" borderId="8" xfId="0" applyNumberFormat="1" applyFont="1" applyFill="1" applyBorder="1"/>
    <xf numFmtId="3" fontId="8" fillId="0" borderId="8" xfId="0" applyNumberFormat="1" applyFont="1" applyFill="1" applyBorder="1" applyProtection="1">
      <protection locked="0"/>
    </xf>
    <xf numFmtId="1" fontId="8" fillId="0" borderId="0" xfId="0" applyNumberFormat="1" applyFont="1"/>
    <xf numFmtId="1" fontId="8" fillId="0" borderId="8" xfId="0" applyNumberFormat="1" applyFont="1" applyBorder="1" applyAlignment="1">
      <alignment horizontal="right"/>
    </xf>
    <xf numFmtId="14" fontId="3" fillId="11" borderId="9" xfId="0" applyNumberFormat="1" applyFont="1" applyFill="1" applyBorder="1" applyAlignment="1">
      <alignment horizontal="left" vertical="center"/>
    </xf>
    <xf numFmtId="14" fontId="3" fillId="11" borderId="28" xfId="0" applyNumberFormat="1" applyFont="1" applyFill="1" applyBorder="1" applyAlignment="1">
      <alignment horizontal="left" vertical="center"/>
    </xf>
    <xf numFmtId="14" fontId="3" fillId="11" borderId="29" xfId="0" applyNumberFormat="1" applyFont="1" applyFill="1" applyBorder="1" applyAlignment="1">
      <alignment horizontal="left" vertical="center"/>
    </xf>
    <xf numFmtId="14" fontId="7" fillId="11" borderId="28" xfId="0" applyNumberFormat="1" applyFont="1" applyFill="1" applyBorder="1" applyAlignment="1">
      <alignment horizontal="left" vertical="center"/>
    </xf>
    <xf numFmtId="14" fontId="7" fillId="11" borderId="29" xfId="0" applyNumberFormat="1" applyFont="1" applyFill="1" applyBorder="1" applyAlignment="1">
      <alignment horizontal="left" vertical="center"/>
    </xf>
    <xf numFmtId="14" fontId="7" fillId="12" borderId="9" xfId="0" applyNumberFormat="1" applyFont="1" applyFill="1" applyBorder="1" applyAlignment="1">
      <alignment horizontal="left"/>
    </xf>
    <xf numFmtId="14" fontId="7" fillId="12" borderId="28" xfId="0" applyNumberFormat="1" applyFont="1" applyFill="1" applyBorder="1" applyAlignment="1">
      <alignment horizontal="left"/>
    </xf>
    <xf numFmtId="14" fontId="7" fillId="12" borderId="29" xfId="0" applyNumberFormat="1" applyFont="1" applyFill="1" applyBorder="1" applyAlignment="1">
      <alignment horizontal="left"/>
    </xf>
    <xf numFmtId="0" fontId="3" fillId="11" borderId="8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left" vertical="center"/>
    </xf>
    <xf numFmtId="0" fontId="3" fillId="11" borderId="11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horizontal="left" vertical="center"/>
    </xf>
    <xf numFmtId="3" fontId="3" fillId="11" borderId="9" xfId="0" applyNumberFormat="1" applyFont="1" applyFill="1" applyBorder="1" applyAlignment="1">
      <alignment horizontal="left" vertical="center"/>
    </xf>
    <xf numFmtId="3" fontId="3" fillId="11" borderId="28" xfId="0" applyNumberFormat="1" applyFont="1" applyFill="1" applyBorder="1" applyAlignment="1">
      <alignment horizontal="left" vertical="center"/>
    </xf>
    <xf numFmtId="3" fontId="3" fillId="11" borderId="29" xfId="0" applyNumberFormat="1" applyFont="1" applyFill="1" applyBorder="1" applyAlignment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gr37622/Desktop/Rozpo&#269;et%20vyplnen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jmy BR"/>
      <sheetName val="PFO"/>
      <sheetName val="Príjmy KR1"/>
      <sheetName val="Výdavky BR"/>
      <sheetName val="Výdavky KR"/>
      <sheetName val="VFO"/>
      <sheetName val="SUMÁR"/>
    </sheetNames>
    <sheetDataSet>
      <sheetData sheetId="0">
        <row r="67">
          <cell r="G67">
            <v>0</v>
          </cell>
        </row>
      </sheetData>
      <sheetData sheetId="1"/>
      <sheetData sheetId="2">
        <row r="11">
          <cell r="G11">
            <v>0</v>
          </cell>
        </row>
      </sheetData>
      <sheetData sheetId="3">
        <row r="245">
          <cell r="H245">
            <v>0</v>
          </cell>
        </row>
      </sheetData>
      <sheetData sheetId="4">
        <row r="98">
          <cell r="H98">
            <v>0</v>
          </cell>
          <cell r="I98">
            <v>0</v>
          </cell>
          <cell r="J98">
            <v>0</v>
          </cell>
        </row>
      </sheetData>
      <sheetData sheetId="5">
        <row r="15">
          <cell r="H15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zoomScaleNormal="100" workbookViewId="0">
      <selection activeCell="I44" sqref="I44"/>
    </sheetView>
  </sheetViews>
  <sheetFormatPr defaultRowHeight="15" x14ac:dyDescent="0.25"/>
  <cols>
    <col min="1" max="1" width="10.28515625" customWidth="1"/>
    <col min="2" max="2" width="49.85546875" bestFit="1" customWidth="1"/>
    <col min="3" max="3" width="9.85546875" customWidth="1"/>
    <col min="4" max="4" width="10" customWidth="1"/>
  </cols>
  <sheetData>
    <row r="1" spans="1:9" ht="20.25" x14ac:dyDescent="0.3">
      <c r="A1" s="157"/>
      <c r="B1" s="158"/>
      <c r="C1" s="159"/>
      <c r="D1" s="160"/>
      <c r="E1" s="160"/>
      <c r="F1" s="160"/>
      <c r="G1" s="160"/>
      <c r="H1" s="160"/>
      <c r="I1" s="160"/>
    </row>
    <row r="2" spans="1:9" ht="20.25" x14ac:dyDescent="0.3">
      <c r="A2" s="161" t="s">
        <v>195</v>
      </c>
      <c r="B2" s="162"/>
      <c r="C2" s="163"/>
      <c r="D2" s="163"/>
      <c r="E2" s="163"/>
      <c r="F2" s="163"/>
      <c r="G2" s="163"/>
      <c r="H2" s="163"/>
      <c r="I2" s="163"/>
    </row>
    <row r="3" spans="1:9" x14ac:dyDescent="0.25">
      <c r="A3" s="2"/>
      <c r="B3" s="3"/>
      <c r="C3" s="4" t="s">
        <v>0</v>
      </c>
      <c r="D3" s="4" t="s">
        <v>0</v>
      </c>
      <c r="E3" s="4" t="s">
        <v>0</v>
      </c>
      <c r="F3" s="5" t="s">
        <v>0</v>
      </c>
      <c r="G3" s="4" t="s">
        <v>0</v>
      </c>
      <c r="H3" s="4" t="s">
        <v>0</v>
      </c>
      <c r="I3" s="6" t="s">
        <v>0</v>
      </c>
    </row>
    <row r="4" spans="1:9" ht="20.25" x14ac:dyDescent="0.25">
      <c r="A4" s="164" t="s">
        <v>1</v>
      </c>
      <c r="B4" s="165"/>
      <c r="C4" s="166" t="s">
        <v>2</v>
      </c>
      <c r="D4" s="166" t="s">
        <v>197</v>
      </c>
      <c r="E4" s="167" t="s">
        <v>198</v>
      </c>
      <c r="F4" s="168" t="s">
        <v>199</v>
      </c>
      <c r="G4" s="169" t="s">
        <v>3</v>
      </c>
      <c r="H4" s="169" t="s">
        <v>4</v>
      </c>
      <c r="I4" s="170" t="s">
        <v>200</v>
      </c>
    </row>
    <row r="5" spans="1:9" x14ac:dyDescent="0.25">
      <c r="A5" s="174" t="s">
        <v>5</v>
      </c>
      <c r="B5" s="175"/>
      <c r="C5" s="176">
        <f>SUM(C6:C9)</f>
        <v>1014313</v>
      </c>
      <c r="D5" s="176">
        <f>SUM(D6:D9)</f>
        <v>953450</v>
      </c>
      <c r="E5" s="177">
        <f t="shared" ref="E5:I5" si="0">SUM(E6:E9)</f>
        <v>805174</v>
      </c>
      <c r="F5" s="177">
        <f t="shared" si="0"/>
        <v>822155</v>
      </c>
      <c r="G5" s="177">
        <f t="shared" si="0"/>
        <v>828400</v>
      </c>
      <c r="H5" s="176">
        <f t="shared" si="0"/>
        <v>829753</v>
      </c>
      <c r="I5" s="178">
        <f t="shared" si="0"/>
        <v>831249</v>
      </c>
    </row>
    <row r="6" spans="1:9" x14ac:dyDescent="0.25">
      <c r="A6" s="8" t="s">
        <v>6</v>
      </c>
      <c r="B6" s="9" t="s">
        <v>7</v>
      </c>
      <c r="C6" s="10">
        <v>983977</v>
      </c>
      <c r="D6" s="15">
        <v>915126</v>
      </c>
      <c r="E6" s="10">
        <v>762973</v>
      </c>
      <c r="F6" s="10">
        <v>779954</v>
      </c>
      <c r="G6" s="10">
        <v>779954</v>
      </c>
      <c r="H6" s="10">
        <v>779954</v>
      </c>
      <c r="I6" s="10">
        <v>779954</v>
      </c>
    </row>
    <row r="7" spans="1:9" x14ac:dyDescent="0.25">
      <c r="A7" s="11">
        <v>121001</v>
      </c>
      <c r="B7" s="9" t="s">
        <v>8</v>
      </c>
      <c r="C7" s="10">
        <v>12868</v>
      </c>
      <c r="D7" s="15">
        <v>15145</v>
      </c>
      <c r="E7" s="10">
        <v>16190</v>
      </c>
      <c r="F7" s="10">
        <v>16190</v>
      </c>
      <c r="G7" s="328">
        <v>17175</v>
      </c>
      <c r="H7" s="10">
        <v>17600</v>
      </c>
      <c r="I7" s="10">
        <v>18130</v>
      </c>
    </row>
    <row r="8" spans="1:9" x14ac:dyDescent="0.25">
      <c r="A8" s="11">
        <v>121002</v>
      </c>
      <c r="B8" s="9" t="s">
        <v>9</v>
      </c>
      <c r="C8" s="10">
        <v>17260</v>
      </c>
      <c r="D8" s="15">
        <v>22943</v>
      </c>
      <c r="E8" s="10">
        <v>25748</v>
      </c>
      <c r="F8" s="10">
        <v>25748</v>
      </c>
      <c r="G8" s="328">
        <v>30980</v>
      </c>
      <c r="H8" s="10">
        <v>31900</v>
      </c>
      <c r="I8" s="10">
        <v>32857</v>
      </c>
    </row>
    <row r="9" spans="1:9" x14ac:dyDescent="0.25">
      <c r="A9" s="11">
        <v>121003</v>
      </c>
      <c r="B9" s="9" t="s">
        <v>10</v>
      </c>
      <c r="C9" s="10">
        <v>208</v>
      </c>
      <c r="D9" s="15">
        <v>236</v>
      </c>
      <c r="E9" s="10">
        <v>263</v>
      </c>
      <c r="F9" s="10">
        <v>263</v>
      </c>
      <c r="G9" s="10">
        <v>291</v>
      </c>
      <c r="H9" s="10">
        <v>299</v>
      </c>
      <c r="I9" s="10">
        <v>308</v>
      </c>
    </row>
    <row r="10" spans="1:9" x14ac:dyDescent="0.25">
      <c r="A10" s="174" t="s">
        <v>11</v>
      </c>
      <c r="B10" s="175"/>
      <c r="C10" s="176">
        <f>SUM(C11:C14)</f>
        <v>67885</v>
      </c>
      <c r="D10" s="176">
        <f>SUM(D11:D14)</f>
        <v>66392.800000000003</v>
      </c>
      <c r="E10" s="176">
        <f>SUM(E11:E14)</f>
        <v>67952</v>
      </c>
      <c r="F10" s="176">
        <f>SUM(F11:F14)</f>
        <v>67952</v>
      </c>
      <c r="G10" s="176">
        <f>SUM(G11:G15)</f>
        <v>67570</v>
      </c>
      <c r="H10" s="176">
        <f>SUM(H11:H15)</f>
        <v>90870</v>
      </c>
      <c r="I10" s="176">
        <f>SUM(I11:I15)</f>
        <v>91870</v>
      </c>
    </row>
    <row r="11" spans="1:9" x14ac:dyDescent="0.25">
      <c r="A11" s="8" t="s">
        <v>12</v>
      </c>
      <c r="B11" s="9" t="s">
        <v>13</v>
      </c>
      <c r="C11" s="10">
        <v>1086</v>
      </c>
      <c r="D11" s="10">
        <v>1038</v>
      </c>
      <c r="E11" s="10">
        <v>1052</v>
      </c>
      <c r="F11" s="10">
        <v>1052</v>
      </c>
      <c r="G11" s="10">
        <v>1770</v>
      </c>
      <c r="H11" s="10">
        <v>1770</v>
      </c>
      <c r="I11" s="10">
        <v>1770</v>
      </c>
    </row>
    <row r="12" spans="1:9" x14ac:dyDescent="0.25">
      <c r="A12" s="8" t="s">
        <v>14</v>
      </c>
      <c r="B12" s="9" t="s">
        <v>15</v>
      </c>
      <c r="C12" s="10">
        <v>3154</v>
      </c>
      <c r="D12" s="10">
        <v>4273</v>
      </c>
      <c r="E12" s="10">
        <v>4500</v>
      </c>
      <c r="F12" s="10">
        <v>4500</v>
      </c>
      <c r="G12" s="10">
        <v>2800</v>
      </c>
      <c r="H12" s="10">
        <v>2800</v>
      </c>
      <c r="I12" s="10">
        <v>2800</v>
      </c>
    </row>
    <row r="13" spans="1:9" x14ac:dyDescent="0.25">
      <c r="A13" s="8" t="s">
        <v>16</v>
      </c>
      <c r="B13" s="9" t="s">
        <v>17</v>
      </c>
      <c r="C13" s="10">
        <v>1182</v>
      </c>
      <c r="D13" s="10">
        <v>1226.94</v>
      </c>
      <c r="E13" s="10">
        <v>1200</v>
      </c>
      <c r="F13" s="10">
        <v>1200</v>
      </c>
      <c r="G13" s="10">
        <v>1200</v>
      </c>
      <c r="H13" s="10">
        <v>1200</v>
      </c>
      <c r="I13" s="10">
        <v>1200</v>
      </c>
    </row>
    <row r="14" spans="1:9" x14ac:dyDescent="0.25">
      <c r="A14" s="8" t="s">
        <v>18</v>
      </c>
      <c r="B14" s="9" t="s">
        <v>19</v>
      </c>
      <c r="C14" s="10">
        <v>62463</v>
      </c>
      <c r="D14" s="10">
        <v>59854.86</v>
      </c>
      <c r="E14" s="10">
        <v>61200</v>
      </c>
      <c r="F14" s="10">
        <v>61200</v>
      </c>
      <c r="G14" s="10">
        <v>57800</v>
      </c>
      <c r="H14" s="328">
        <v>80100</v>
      </c>
      <c r="I14" s="328">
        <v>80100</v>
      </c>
    </row>
    <row r="15" spans="1:9" x14ac:dyDescent="0.25">
      <c r="A15" s="8" t="s">
        <v>207</v>
      </c>
      <c r="B15" s="9" t="s">
        <v>208</v>
      </c>
      <c r="C15" s="10"/>
      <c r="D15" s="10"/>
      <c r="E15" s="10"/>
      <c r="F15" s="10">
        <v>2480</v>
      </c>
      <c r="G15" s="10">
        <v>4000</v>
      </c>
      <c r="H15" s="328">
        <v>5000</v>
      </c>
      <c r="I15" s="328">
        <v>6000</v>
      </c>
    </row>
    <row r="16" spans="1:9" x14ac:dyDescent="0.25">
      <c r="A16" s="174" t="s">
        <v>20</v>
      </c>
      <c r="B16" s="175"/>
      <c r="C16" s="176">
        <f>SUM(C17:C21)</f>
        <v>47020</v>
      </c>
      <c r="D16" s="176">
        <f>SUM(D17:D21)</f>
        <v>52558</v>
      </c>
      <c r="E16" s="176">
        <f>SUM(E17:E21)</f>
        <v>69756</v>
      </c>
      <c r="F16" s="176">
        <f t="shared" ref="F16" si="1">SUM(F17:F21)</f>
        <v>68356</v>
      </c>
      <c r="G16" s="176">
        <f>SUM(G17:G21)</f>
        <v>63080</v>
      </c>
      <c r="H16" s="176">
        <f>SUM(H17:H21)</f>
        <v>63080</v>
      </c>
      <c r="I16" s="176">
        <f>SUM(I17:I21)</f>
        <v>63080</v>
      </c>
    </row>
    <row r="17" spans="1:9" x14ac:dyDescent="0.25">
      <c r="A17" s="11">
        <v>212002</v>
      </c>
      <c r="B17" s="9" t="s">
        <v>21</v>
      </c>
      <c r="C17" s="10">
        <v>1165</v>
      </c>
      <c r="D17" s="10">
        <v>610</v>
      </c>
      <c r="E17" s="12">
        <v>500</v>
      </c>
      <c r="F17" s="12">
        <v>820</v>
      </c>
      <c r="G17" s="12">
        <v>1000</v>
      </c>
      <c r="H17" s="12">
        <v>1000</v>
      </c>
      <c r="I17" s="12">
        <v>1000</v>
      </c>
    </row>
    <row r="18" spans="1:9" x14ac:dyDescent="0.25">
      <c r="A18" s="329">
        <v>212003</v>
      </c>
      <c r="B18" s="307" t="s">
        <v>22</v>
      </c>
      <c r="C18" s="33">
        <v>2500</v>
      </c>
      <c r="D18" s="33">
        <v>2840</v>
      </c>
      <c r="E18" s="33">
        <v>2500</v>
      </c>
      <c r="F18" s="33">
        <v>3260</v>
      </c>
      <c r="G18" s="33">
        <v>3170</v>
      </c>
      <c r="H18" s="33">
        <v>3170</v>
      </c>
      <c r="I18" s="33">
        <v>3170</v>
      </c>
    </row>
    <row r="19" spans="1:9" x14ac:dyDescent="0.25">
      <c r="A19" s="11">
        <v>212003</v>
      </c>
      <c r="B19" s="9" t="s">
        <v>23</v>
      </c>
      <c r="C19" s="10">
        <v>17277</v>
      </c>
      <c r="D19" s="328">
        <v>49030</v>
      </c>
      <c r="E19" s="10">
        <v>11000</v>
      </c>
      <c r="F19" s="10">
        <v>8500</v>
      </c>
      <c r="G19" s="10">
        <v>0</v>
      </c>
      <c r="H19" s="10">
        <v>0</v>
      </c>
      <c r="I19" s="10">
        <v>0</v>
      </c>
    </row>
    <row r="20" spans="1:9" x14ac:dyDescent="0.25">
      <c r="A20" s="11">
        <v>212003</v>
      </c>
      <c r="B20" s="9" t="s">
        <v>24</v>
      </c>
      <c r="C20" s="10">
        <v>25948</v>
      </c>
      <c r="D20" s="328">
        <v>0</v>
      </c>
      <c r="E20" s="10">
        <v>55656</v>
      </c>
      <c r="F20" s="328">
        <v>55656</v>
      </c>
      <c r="G20" s="328">
        <v>58810</v>
      </c>
      <c r="H20" s="328">
        <v>58810</v>
      </c>
      <c r="I20" s="328">
        <v>58810</v>
      </c>
    </row>
    <row r="21" spans="1:9" x14ac:dyDescent="0.25">
      <c r="A21" s="11">
        <v>212004</v>
      </c>
      <c r="B21" s="9" t="s">
        <v>25</v>
      </c>
      <c r="C21" s="14">
        <v>130</v>
      </c>
      <c r="D21" s="14">
        <v>78</v>
      </c>
      <c r="E21" s="14">
        <v>100</v>
      </c>
      <c r="F21" s="14">
        <v>120</v>
      </c>
      <c r="G21" s="14">
        <v>100</v>
      </c>
      <c r="H21" s="14">
        <v>100</v>
      </c>
      <c r="I21" s="14">
        <v>100</v>
      </c>
    </row>
    <row r="22" spans="1:9" x14ac:dyDescent="0.25">
      <c r="A22" s="174" t="s">
        <v>26</v>
      </c>
      <c r="B22" s="175"/>
      <c r="C22" s="176">
        <f>SUM(C23:C26)</f>
        <v>43792</v>
      </c>
      <c r="D22" s="176">
        <f>SUM(D23:D26)</f>
        <v>43456</v>
      </c>
      <c r="E22" s="176">
        <f>SUM(E23:E26)</f>
        <v>37300</v>
      </c>
      <c r="F22" s="176">
        <f t="shared" ref="F22" si="2">SUM(F23:F26)</f>
        <v>37000</v>
      </c>
      <c r="G22" s="176">
        <f>SUM(G23:G26)</f>
        <v>42215</v>
      </c>
      <c r="H22" s="176">
        <f>SUM(H23:H26)</f>
        <v>42215</v>
      </c>
      <c r="I22" s="176">
        <f>SUM(I23:I26)</f>
        <v>42215</v>
      </c>
    </row>
    <row r="23" spans="1:9" x14ac:dyDescent="0.25">
      <c r="A23" s="13">
        <v>221</v>
      </c>
      <c r="B23" s="9" t="s">
        <v>27</v>
      </c>
      <c r="C23" s="15">
        <v>4595</v>
      </c>
      <c r="D23" s="15">
        <v>4538</v>
      </c>
      <c r="E23" s="14">
        <v>4000</v>
      </c>
      <c r="F23" s="14">
        <v>4500</v>
      </c>
      <c r="G23" s="14">
        <v>4000</v>
      </c>
      <c r="H23" s="14">
        <v>4000</v>
      </c>
      <c r="I23" s="14">
        <v>4000</v>
      </c>
    </row>
    <row r="24" spans="1:9" x14ac:dyDescent="0.25">
      <c r="A24" s="13">
        <v>222</v>
      </c>
      <c r="B24" s="9" t="s">
        <v>28</v>
      </c>
      <c r="C24" s="15">
        <v>737</v>
      </c>
      <c r="D24" s="15">
        <v>2423</v>
      </c>
      <c r="E24" s="14">
        <v>300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13">
        <v>223</v>
      </c>
      <c r="B25" s="9" t="s">
        <v>29</v>
      </c>
      <c r="C25" s="15">
        <v>3260</v>
      </c>
      <c r="D25" s="15">
        <v>1544</v>
      </c>
      <c r="E25" s="10">
        <v>1000</v>
      </c>
      <c r="F25" s="14">
        <v>500</v>
      </c>
      <c r="G25" s="10">
        <v>985</v>
      </c>
      <c r="H25" s="10">
        <v>985</v>
      </c>
      <c r="I25" s="10">
        <v>985</v>
      </c>
    </row>
    <row r="26" spans="1:9" x14ac:dyDescent="0.25">
      <c r="A26" s="329">
        <v>223</v>
      </c>
      <c r="B26" s="307" t="s">
        <v>30</v>
      </c>
      <c r="C26" s="364">
        <v>35200</v>
      </c>
      <c r="D26" s="306">
        <v>34951</v>
      </c>
      <c r="E26" s="307">
        <v>32000</v>
      </c>
      <c r="F26" s="306">
        <v>32000</v>
      </c>
      <c r="G26" s="306">
        <v>37230</v>
      </c>
      <c r="H26" s="306">
        <v>37230</v>
      </c>
      <c r="I26" s="33">
        <v>37230</v>
      </c>
    </row>
    <row r="27" spans="1:9" x14ac:dyDescent="0.25">
      <c r="A27" s="174" t="s">
        <v>31</v>
      </c>
      <c r="B27" s="175"/>
      <c r="C27" s="176">
        <f>SUM(C28)</f>
        <v>66</v>
      </c>
      <c r="D27" s="176">
        <f>SUM(D28)</f>
        <v>542</v>
      </c>
      <c r="E27" s="176">
        <f>SUM(E28)</f>
        <v>360</v>
      </c>
      <c r="F27" s="176">
        <f t="shared" ref="F27" si="3">SUM(F28)</f>
        <v>0</v>
      </c>
      <c r="G27" s="176">
        <f>SUM(G28)</f>
        <v>0</v>
      </c>
      <c r="H27" s="176">
        <f>SUM(H28)</f>
        <v>0</v>
      </c>
      <c r="I27" s="176">
        <f>SUM(I28)</f>
        <v>0</v>
      </c>
    </row>
    <row r="28" spans="1:9" x14ac:dyDescent="0.25">
      <c r="A28" s="13">
        <v>242</v>
      </c>
      <c r="B28" s="16" t="s">
        <v>32</v>
      </c>
      <c r="C28" s="14">
        <v>66</v>
      </c>
      <c r="D28" s="14">
        <v>542</v>
      </c>
      <c r="E28" s="14">
        <v>360</v>
      </c>
      <c r="F28" s="14"/>
      <c r="G28" s="14"/>
      <c r="H28" s="14"/>
      <c r="I28" s="14"/>
    </row>
    <row r="29" spans="1:9" x14ac:dyDescent="0.25">
      <c r="A29" s="174" t="s">
        <v>33</v>
      </c>
      <c r="B29" s="175"/>
      <c r="C29" s="176">
        <f>SUM(C30:C31)</f>
        <v>10038</v>
      </c>
      <c r="D29" s="176">
        <f>SUM(D30:D31)</f>
        <v>10988</v>
      </c>
      <c r="E29" s="176">
        <f>SUM(E30)</f>
        <v>0</v>
      </c>
      <c r="F29" s="176">
        <f>SUM(F30:F31)</f>
        <v>4930</v>
      </c>
      <c r="G29" s="176">
        <f>SUM(G30+G31)</f>
        <v>0</v>
      </c>
      <c r="H29" s="176">
        <f>SUM(H30+H31)</f>
        <v>0</v>
      </c>
      <c r="I29" s="176">
        <f>SUM(I30+I31)</f>
        <v>0</v>
      </c>
    </row>
    <row r="30" spans="1:9" x14ac:dyDescent="0.25">
      <c r="A30" s="11">
        <v>292</v>
      </c>
      <c r="B30" s="9" t="s">
        <v>34</v>
      </c>
      <c r="C30" s="10">
        <v>2694</v>
      </c>
      <c r="D30" s="328">
        <v>6775</v>
      </c>
      <c r="E30" s="10">
        <v>0</v>
      </c>
      <c r="F30" s="328">
        <v>4690</v>
      </c>
      <c r="G30" s="328"/>
      <c r="H30" s="328"/>
      <c r="I30" s="328"/>
    </row>
    <row r="31" spans="1:9" x14ac:dyDescent="0.25">
      <c r="A31" s="11">
        <v>292</v>
      </c>
      <c r="B31" s="9" t="s">
        <v>35</v>
      </c>
      <c r="C31" s="306">
        <v>7344</v>
      </c>
      <c r="D31" s="306">
        <v>4213</v>
      </c>
      <c r="E31" s="306">
        <v>0</v>
      </c>
      <c r="F31" s="306">
        <v>240</v>
      </c>
      <c r="G31" s="306">
        <v>0</v>
      </c>
      <c r="H31" s="306">
        <v>0</v>
      </c>
      <c r="I31" s="33">
        <v>0</v>
      </c>
    </row>
    <row r="32" spans="1:9" x14ac:dyDescent="0.25">
      <c r="A32" s="17"/>
      <c r="B32" s="18"/>
      <c r="C32" s="19"/>
      <c r="D32" s="19"/>
      <c r="E32" s="19"/>
      <c r="F32" s="19"/>
      <c r="G32" s="19"/>
      <c r="H32" s="19"/>
      <c r="I32" s="19"/>
    </row>
    <row r="33" spans="1:9" x14ac:dyDescent="0.25">
      <c r="A33" s="17"/>
      <c r="B33" s="18"/>
      <c r="C33" s="19"/>
      <c r="D33" s="19"/>
      <c r="E33" s="19"/>
      <c r="F33" s="19"/>
      <c r="G33" s="19"/>
      <c r="H33" s="19"/>
      <c r="I33" s="19"/>
    </row>
    <row r="34" spans="1:9" x14ac:dyDescent="0.25">
      <c r="A34" s="17"/>
      <c r="B34" s="18"/>
      <c r="C34" s="19"/>
      <c r="D34" s="19"/>
      <c r="E34" s="19"/>
      <c r="F34" s="19"/>
      <c r="G34" s="19"/>
      <c r="H34" s="19"/>
      <c r="I34" s="19"/>
    </row>
    <row r="35" spans="1:9" x14ac:dyDescent="0.25">
      <c r="A35" s="17"/>
      <c r="B35" s="18"/>
      <c r="C35" s="19"/>
      <c r="D35" s="19"/>
      <c r="E35" s="19"/>
      <c r="F35" s="19"/>
      <c r="G35" s="19"/>
      <c r="H35" s="19"/>
      <c r="I35" s="19"/>
    </row>
    <row r="36" spans="1:9" x14ac:dyDescent="0.25">
      <c r="A36" s="17"/>
      <c r="B36" s="18"/>
      <c r="C36" s="19"/>
      <c r="D36" s="19"/>
      <c r="E36" s="19"/>
      <c r="F36" s="19"/>
      <c r="G36" s="19"/>
      <c r="H36" s="19"/>
      <c r="I36" s="19"/>
    </row>
    <row r="37" spans="1:9" x14ac:dyDescent="0.25">
      <c r="A37" s="17"/>
      <c r="B37" s="18"/>
      <c r="C37" s="19"/>
      <c r="D37" s="19"/>
      <c r="E37" s="19"/>
      <c r="F37" s="19"/>
      <c r="G37" s="19"/>
      <c r="H37" s="19"/>
      <c r="I37" s="19"/>
    </row>
    <row r="38" spans="1:9" ht="20.25" x14ac:dyDescent="0.3">
      <c r="A38" s="171"/>
      <c r="B38" s="172"/>
      <c r="C38" s="173"/>
      <c r="D38" s="163"/>
      <c r="E38" s="163"/>
      <c r="F38" s="163"/>
      <c r="G38" s="163"/>
      <c r="H38" s="163"/>
      <c r="I38" s="163"/>
    </row>
    <row r="39" spans="1:9" ht="20.25" x14ac:dyDescent="0.3">
      <c r="A39" s="161" t="s">
        <v>195</v>
      </c>
      <c r="B39" s="162"/>
      <c r="C39" s="163"/>
      <c r="D39" s="163"/>
      <c r="E39" s="163"/>
      <c r="F39" s="163"/>
      <c r="G39" s="163"/>
      <c r="H39" s="163"/>
      <c r="I39" s="163"/>
    </row>
    <row r="40" spans="1:9" x14ac:dyDescent="0.25">
      <c r="A40" s="20"/>
      <c r="B40" s="21"/>
      <c r="C40" s="22" t="s">
        <v>0</v>
      </c>
      <c r="D40" s="22" t="s">
        <v>0</v>
      </c>
      <c r="E40" s="22" t="s">
        <v>0</v>
      </c>
      <c r="F40" s="23" t="s">
        <v>0</v>
      </c>
      <c r="G40" s="22" t="s">
        <v>0</v>
      </c>
      <c r="H40" s="22" t="s">
        <v>0</v>
      </c>
      <c r="I40" s="22" t="s">
        <v>0</v>
      </c>
    </row>
    <row r="41" spans="1:9" ht="20.25" x14ac:dyDescent="0.25">
      <c r="A41" s="164" t="s">
        <v>1</v>
      </c>
      <c r="B41" s="165"/>
      <c r="C41" s="168" t="s">
        <v>2</v>
      </c>
      <c r="D41" s="166" t="s">
        <v>197</v>
      </c>
      <c r="E41" s="169" t="s">
        <v>198</v>
      </c>
      <c r="F41" s="168" t="s">
        <v>199</v>
      </c>
      <c r="G41" s="167" t="s">
        <v>3</v>
      </c>
      <c r="H41" s="169" t="s">
        <v>4</v>
      </c>
      <c r="I41" s="169" t="s">
        <v>200</v>
      </c>
    </row>
    <row r="42" spans="1:9" x14ac:dyDescent="0.25">
      <c r="A42" s="174" t="s">
        <v>36</v>
      </c>
      <c r="B42" s="175"/>
      <c r="C42" s="176">
        <f>SUM(C43:C53)</f>
        <v>631349</v>
      </c>
      <c r="D42" s="176">
        <f>SUM(D43:D53)</f>
        <v>601826</v>
      </c>
      <c r="E42" s="176">
        <f>E276632+SUM(E43:E53)</f>
        <v>619458</v>
      </c>
      <c r="F42" s="176">
        <f>F276632+SUM(F43:F50)</f>
        <v>614607</v>
      </c>
      <c r="G42" s="176">
        <f>G276632+SUM(G43:G53)</f>
        <v>648735</v>
      </c>
      <c r="H42" s="176">
        <f>SUM(H43:H53)</f>
        <v>644082</v>
      </c>
      <c r="I42" s="176">
        <f>I276632+SUM(I43:I53)</f>
        <v>646586</v>
      </c>
    </row>
    <row r="43" spans="1:9" x14ac:dyDescent="0.25">
      <c r="A43" s="11">
        <v>311</v>
      </c>
      <c r="B43" s="9" t="s">
        <v>37</v>
      </c>
      <c r="C43" s="10">
        <v>250</v>
      </c>
      <c r="D43" s="10">
        <v>200</v>
      </c>
      <c r="E43" s="10">
        <v>0</v>
      </c>
      <c r="F43" s="10"/>
      <c r="G43" s="10"/>
      <c r="H43" s="10"/>
      <c r="I43" s="10"/>
    </row>
    <row r="44" spans="1:9" x14ac:dyDescent="0.25">
      <c r="A44" s="11">
        <v>312</v>
      </c>
      <c r="B44" s="9" t="s">
        <v>38</v>
      </c>
      <c r="C44" s="10">
        <v>0</v>
      </c>
      <c r="D44" s="328"/>
      <c r="E44" s="10">
        <v>0</v>
      </c>
      <c r="F44" s="10"/>
      <c r="G44" s="10"/>
      <c r="H44" s="10"/>
      <c r="I44" s="10"/>
    </row>
    <row r="45" spans="1:9" x14ac:dyDescent="0.25">
      <c r="A45" s="11">
        <v>312001</v>
      </c>
      <c r="B45" s="9" t="s">
        <v>183</v>
      </c>
      <c r="C45" s="10">
        <v>627303</v>
      </c>
      <c r="D45" s="328">
        <v>477759</v>
      </c>
      <c r="E45" s="10">
        <v>453756</v>
      </c>
      <c r="F45" s="10">
        <v>453756</v>
      </c>
      <c r="G45" s="10">
        <v>463573</v>
      </c>
      <c r="H45" s="10">
        <v>463573</v>
      </c>
      <c r="I45" s="10">
        <v>463573</v>
      </c>
    </row>
    <row r="46" spans="1:9" x14ac:dyDescent="0.25">
      <c r="A46" s="11">
        <v>312001</v>
      </c>
      <c r="B46" s="9" t="s">
        <v>39</v>
      </c>
      <c r="C46" s="10">
        <v>0</v>
      </c>
      <c r="D46" s="328">
        <v>3686</v>
      </c>
      <c r="E46" s="10">
        <v>3648</v>
      </c>
      <c r="F46" s="10">
        <v>3648</v>
      </c>
      <c r="G46" s="10">
        <v>3744</v>
      </c>
      <c r="H46" s="10">
        <v>3744</v>
      </c>
      <c r="I46" s="10">
        <v>3744</v>
      </c>
    </row>
    <row r="47" spans="1:9" x14ac:dyDescent="0.25">
      <c r="A47" s="11">
        <v>312001</v>
      </c>
      <c r="B47" s="9" t="s">
        <v>40</v>
      </c>
      <c r="C47" s="10">
        <v>0</v>
      </c>
      <c r="D47" s="328">
        <v>14748</v>
      </c>
      <c r="E47" s="10">
        <v>0</v>
      </c>
      <c r="F47" s="10"/>
      <c r="G47" s="10">
        <v>3600</v>
      </c>
      <c r="H47" s="10">
        <v>3600</v>
      </c>
      <c r="I47" s="10">
        <v>3600</v>
      </c>
    </row>
    <row r="48" spans="1:9" x14ac:dyDescent="0.25">
      <c r="A48" s="11">
        <v>312001</v>
      </c>
      <c r="B48" s="9" t="s">
        <v>41</v>
      </c>
      <c r="C48" s="10">
        <v>0</v>
      </c>
      <c r="D48" s="328">
        <v>2626</v>
      </c>
      <c r="E48" s="10">
        <v>0</v>
      </c>
      <c r="F48" s="10"/>
      <c r="G48" s="10">
        <v>2985</v>
      </c>
      <c r="H48" s="10">
        <v>2985</v>
      </c>
      <c r="I48" s="10">
        <v>2985</v>
      </c>
    </row>
    <row r="49" spans="1:9" x14ac:dyDescent="0.25">
      <c r="A49" s="11">
        <v>312001</v>
      </c>
      <c r="B49" s="9" t="s">
        <v>42</v>
      </c>
      <c r="C49" s="10">
        <v>0</v>
      </c>
      <c r="D49" s="328">
        <v>15411</v>
      </c>
      <c r="E49" s="10">
        <v>149463</v>
      </c>
      <c r="F49" s="10">
        <v>149463</v>
      </c>
      <c r="G49" s="10">
        <v>166655</v>
      </c>
      <c r="H49" s="10">
        <v>166655</v>
      </c>
      <c r="I49" s="10">
        <v>166655</v>
      </c>
    </row>
    <row r="50" spans="1:9" x14ac:dyDescent="0.25">
      <c r="A50" s="11">
        <v>312001</v>
      </c>
      <c r="B50" s="9" t="s">
        <v>43</v>
      </c>
      <c r="C50" s="10">
        <v>0</v>
      </c>
      <c r="D50" s="328">
        <v>58208</v>
      </c>
      <c r="E50" s="10">
        <v>10591</v>
      </c>
      <c r="F50" s="10">
        <v>7740</v>
      </c>
      <c r="G50" s="10">
        <v>810</v>
      </c>
      <c r="H50" s="10"/>
      <c r="I50" s="10"/>
    </row>
    <row r="51" spans="1:9" x14ac:dyDescent="0.25">
      <c r="A51" s="11">
        <v>312002</v>
      </c>
      <c r="B51" s="14" t="s">
        <v>206</v>
      </c>
      <c r="C51" s="14">
        <v>0</v>
      </c>
      <c r="D51" s="363"/>
      <c r="E51" s="14">
        <v>0</v>
      </c>
      <c r="F51" s="14"/>
      <c r="G51" s="14">
        <v>1100</v>
      </c>
      <c r="H51" s="14">
        <v>1100</v>
      </c>
      <c r="I51" s="14">
        <v>1100</v>
      </c>
    </row>
    <row r="52" spans="1:9" x14ac:dyDescent="0.25">
      <c r="A52" s="11">
        <v>312011</v>
      </c>
      <c r="B52" s="14" t="s">
        <v>205</v>
      </c>
      <c r="C52" s="14"/>
      <c r="D52" s="363"/>
      <c r="E52" s="14"/>
      <c r="F52" s="14"/>
      <c r="G52" s="14">
        <v>2300</v>
      </c>
      <c r="H52" s="14"/>
      <c r="I52" s="14"/>
    </row>
    <row r="53" spans="1:9" x14ac:dyDescent="0.25">
      <c r="A53" s="11">
        <v>312012</v>
      </c>
      <c r="B53" s="14" t="s">
        <v>184</v>
      </c>
      <c r="C53" s="14">
        <v>3796</v>
      </c>
      <c r="D53" s="363">
        <v>29188</v>
      </c>
      <c r="E53" s="10">
        <v>2000</v>
      </c>
      <c r="F53" s="14">
        <v>2000</v>
      </c>
      <c r="G53" s="14">
        <v>3968</v>
      </c>
      <c r="H53" s="14">
        <v>2425</v>
      </c>
      <c r="I53" s="14">
        <v>4929</v>
      </c>
    </row>
    <row r="54" spans="1:9" x14ac:dyDescent="0.25">
      <c r="A54" s="203" t="s">
        <v>44</v>
      </c>
      <c r="B54" s="204"/>
      <c r="C54" s="352">
        <f>SUM(C5+C10+C16+C22+C27+C29+C42)</f>
        <v>1814463</v>
      </c>
      <c r="D54" s="352">
        <f>SUM(D5+D10+D16+D22+D27+D29+D42)</f>
        <v>1729212.8</v>
      </c>
      <c r="E54" s="352">
        <f t="shared" ref="E54:I54" si="4">SUM(E5+E10+E16+E22+E27+E29+E42)</f>
        <v>1600000</v>
      </c>
      <c r="F54" s="352">
        <f t="shared" si="4"/>
        <v>1615000</v>
      </c>
      <c r="G54" s="352">
        <f t="shared" si="4"/>
        <v>1650000</v>
      </c>
      <c r="H54" s="352">
        <f t="shared" si="4"/>
        <v>1670000</v>
      </c>
      <c r="I54" s="352">
        <f t="shared" si="4"/>
        <v>1675000</v>
      </c>
    </row>
  </sheetData>
  <sheetProtection algorithmName="SHA-512" hashValue="wq0ZFALyPk0kGBlHW+d0ki5rNFQ3w6Jgz88I02Gu3bLagBx1dKlWFSeAV9CeZGlsRmQheSSOA74IjTVMgSQJ/A==" saltValue="l8V0+j+qBJct+gsHdPgbsA==" spinCount="100000" sheet="1" selectLockedCells="1" selectUnlockedCell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="67" zoomScaleNormal="67" workbookViewId="0">
      <selection activeCell="F11" sqref="F11"/>
    </sheetView>
  </sheetViews>
  <sheetFormatPr defaultRowHeight="15" x14ac:dyDescent="0.25"/>
  <cols>
    <col min="2" max="2" width="43.140625" bestFit="1" customWidth="1"/>
  </cols>
  <sheetData>
    <row r="1" spans="1:9" x14ac:dyDescent="0.25">
      <c r="A1" s="180"/>
      <c r="B1" s="181"/>
      <c r="C1" s="182"/>
      <c r="D1" s="183"/>
      <c r="E1" s="183"/>
      <c r="F1" s="183"/>
      <c r="G1" s="183"/>
      <c r="H1" s="183"/>
      <c r="I1" s="184"/>
    </row>
    <row r="2" spans="1:9" s="87" customFormat="1" ht="20.25" x14ac:dyDescent="0.3">
      <c r="A2" s="185" t="s">
        <v>195</v>
      </c>
      <c r="B2" s="162"/>
      <c r="C2" s="163"/>
      <c r="D2" s="163"/>
      <c r="E2" s="163"/>
      <c r="F2" s="163"/>
      <c r="G2" s="163"/>
      <c r="H2" s="163"/>
      <c r="I2" s="186"/>
    </row>
    <row r="3" spans="1:9" ht="18.75" x14ac:dyDescent="0.3">
      <c r="A3" s="187"/>
      <c r="B3" s="188"/>
      <c r="C3" s="189"/>
      <c r="D3" s="190"/>
      <c r="E3" s="191"/>
      <c r="F3" s="191"/>
      <c r="G3" s="191"/>
      <c r="H3" s="191"/>
      <c r="I3" s="192"/>
    </row>
    <row r="4" spans="1:9" ht="18.75" x14ac:dyDescent="0.3">
      <c r="A4" s="193"/>
      <c r="B4" s="194"/>
      <c r="C4" s="195"/>
      <c r="D4" s="196"/>
      <c r="E4" s="197"/>
      <c r="F4" s="197"/>
      <c r="G4" s="197"/>
      <c r="H4" s="197"/>
      <c r="I4" s="198"/>
    </row>
    <row r="5" spans="1:9" x14ac:dyDescent="0.25">
      <c r="A5" s="88"/>
      <c r="B5" s="89"/>
      <c r="C5" s="90" t="s">
        <v>0</v>
      </c>
      <c r="D5" s="91" t="s">
        <v>0</v>
      </c>
      <c r="E5" s="91" t="s">
        <v>0</v>
      </c>
      <c r="F5" s="91" t="s">
        <v>0</v>
      </c>
      <c r="G5" s="91" t="s">
        <v>0</v>
      </c>
      <c r="H5" s="91" t="s">
        <v>0</v>
      </c>
      <c r="I5" s="91" t="s">
        <v>0</v>
      </c>
    </row>
    <row r="6" spans="1:9" x14ac:dyDescent="0.25">
      <c r="A6" s="199" t="s">
        <v>45</v>
      </c>
      <c r="B6" s="200"/>
      <c r="C6" s="201" t="s">
        <v>2</v>
      </c>
      <c r="D6" s="201" t="s">
        <v>197</v>
      </c>
      <c r="E6" s="201" t="s">
        <v>198</v>
      </c>
      <c r="F6" s="201" t="s">
        <v>199</v>
      </c>
      <c r="G6" s="202" t="s">
        <v>3</v>
      </c>
      <c r="H6" s="201" t="s">
        <v>4</v>
      </c>
      <c r="I6" s="201" t="s">
        <v>200</v>
      </c>
    </row>
    <row r="7" spans="1:9" x14ac:dyDescent="0.25">
      <c r="A7" s="92">
        <v>453</v>
      </c>
      <c r="B7" s="93" t="s">
        <v>46</v>
      </c>
      <c r="C7" s="94">
        <v>34701</v>
      </c>
      <c r="D7" s="94">
        <v>16736.29</v>
      </c>
      <c r="E7" s="94">
        <v>0</v>
      </c>
      <c r="F7" s="94"/>
      <c r="G7" s="94">
        <v>75000</v>
      </c>
      <c r="H7" s="94"/>
      <c r="I7" s="94"/>
    </row>
    <row r="8" spans="1:9" x14ac:dyDescent="0.25">
      <c r="A8" s="92">
        <v>454001</v>
      </c>
      <c r="B8" s="93" t="s">
        <v>47</v>
      </c>
      <c r="C8" s="94">
        <v>165448</v>
      </c>
      <c r="D8" s="375">
        <v>231600</v>
      </c>
      <c r="E8" s="94">
        <v>82000</v>
      </c>
      <c r="F8" s="94">
        <v>98520</v>
      </c>
      <c r="G8" s="94">
        <v>243050</v>
      </c>
      <c r="H8" s="94">
        <v>96639</v>
      </c>
      <c r="I8" s="94">
        <v>96639</v>
      </c>
    </row>
    <row r="9" spans="1:9" x14ac:dyDescent="0.25">
      <c r="A9" s="92">
        <v>456002</v>
      </c>
      <c r="B9" s="93" t="s">
        <v>48</v>
      </c>
      <c r="C9" s="94"/>
      <c r="D9" s="375"/>
      <c r="E9" s="94">
        <v>0</v>
      </c>
      <c r="F9" s="94"/>
      <c r="G9" s="94"/>
      <c r="H9" s="94"/>
      <c r="I9" s="94"/>
    </row>
    <row r="10" spans="1:9" x14ac:dyDescent="0.25">
      <c r="A10" s="92">
        <v>513002</v>
      </c>
      <c r="B10" s="93" t="s">
        <v>49</v>
      </c>
      <c r="C10" s="94">
        <v>51980</v>
      </c>
      <c r="D10" s="375"/>
      <c r="E10" s="94">
        <v>0</v>
      </c>
      <c r="F10" s="94"/>
      <c r="G10" s="94">
        <v>120000</v>
      </c>
      <c r="H10" s="94">
        <v>0</v>
      </c>
      <c r="I10" s="94">
        <v>0</v>
      </c>
    </row>
    <row r="11" spans="1:9" x14ac:dyDescent="0.25">
      <c r="A11" s="92">
        <v>514002</v>
      </c>
      <c r="B11" s="93" t="s">
        <v>50</v>
      </c>
      <c r="C11" s="94"/>
      <c r="D11" s="375"/>
      <c r="E11" s="94">
        <v>0</v>
      </c>
      <c r="F11" s="94"/>
      <c r="G11" s="94"/>
      <c r="H11" s="94"/>
      <c r="I11" s="94"/>
    </row>
    <row r="12" spans="1:9" x14ac:dyDescent="0.25">
      <c r="A12" s="205" t="s">
        <v>45</v>
      </c>
      <c r="B12" s="206"/>
      <c r="C12" s="207">
        <f t="shared" ref="C12:I12" si="0">SUM(C7:C11)</f>
        <v>252129</v>
      </c>
      <c r="D12" s="207">
        <f t="shared" si="0"/>
        <v>248336.29</v>
      </c>
      <c r="E12" s="207">
        <f t="shared" si="0"/>
        <v>82000</v>
      </c>
      <c r="F12" s="207">
        <f t="shared" si="0"/>
        <v>98520</v>
      </c>
      <c r="G12" s="207">
        <f t="shared" si="0"/>
        <v>438050</v>
      </c>
      <c r="H12" s="207">
        <f t="shared" si="0"/>
        <v>96639</v>
      </c>
      <c r="I12" s="207">
        <f t="shared" si="0"/>
        <v>96639</v>
      </c>
    </row>
  </sheetData>
  <sheetProtection selectLockedCells="1" selectUnlockedCell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="80" zoomScaleNormal="80" workbookViewId="0">
      <selection activeCell="B14" sqref="B14"/>
    </sheetView>
  </sheetViews>
  <sheetFormatPr defaultRowHeight="15" x14ac:dyDescent="0.25"/>
  <cols>
    <col min="1" max="1" width="10.85546875" customWidth="1"/>
    <col min="2" max="2" width="22.28515625" bestFit="1" customWidth="1"/>
  </cols>
  <sheetData>
    <row r="1" spans="1:9" x14ac:dyDescent="0.25">
      <c r="A1" s="208"/>
      <c r="B1" s="209"/>
      <c r="C1" s="210"/>
      <c r="D1" s="211"/>
      <c r="E1" s="211"/>
      <c r="F1" s="211"/>
      <c r="G1" s="211"/>
      <c r="H1" s="211"/>
      <c r="I1" s="211"/>
    </row>
    <row r="2" spans="1:9" ht="20.25" x14ac:dyDescent="0.3">
      <c r="A2" s="161" t="s">
        <v>195</v>
      </c>
      <c r="B2" s="188"/>
      <c r="C2" s="189"/>
      <c r="D2" s="190"/>
      <c r="E2" s="191"/>
      <c r="F2" s="191"/>
      <c r="G2" s="191"/>
      <c r="H2" s="191"/>
      <c r="I2" s="191"/>
    </row>
    <row r="3" spans="1:9" ht="18.75" x14ac:dyDescent="0.3">
      <c r="A3" s="212"/>
      <c r="B3" s="188"/>
      <c r="C3" s="189"/>
      <c r="D3" s="190"/>
      <c r="E3" s="191"/>
      <c r="F3" s="191"/>
      <c r="G3" s="191"/>
      <c r="H3" s="191"/>
      <c r="I3" s="213"/>
    </row>
    <row r="4" spans="1:9" ht="19.5" thickBot="1" x14ac:dyDescent="0.35">
      <c r="A4" s="214"/>
      <c r="B4" s="215"/>
      <c r="C4" s="216"/>
      <c r="D4" s="217"/>
      <c r="E4" s="218"/>
      <c r="F4" s="218"/>
      <c r="G4" s="218"/>
      <c r="H4" s="218"/>
      <c r="I4" s="218"/>
    </row>
    <row r="5" spans="1:9" x14ac:dyDescent="0.25">
      <c r="A5" s="28"/>
      <c r="B5" s="24"/>
      <c r="C5" s="21" t="s">
        <v>0</v>
      </c>
      <c r="D5" s="21" t="s">
        <v>0</v>
      </c>
      <c r="E5" s="21" t="s">
        <v>0</v>
      </c>
      <c r="F5" s="21" t="s">
        <v>0</v>
      </c>
      <c r="G5" s="21" t="s">
        <v>0</v>
      </c>
      <c r="H5" s="21" t="s">
        <v>0</v>
      </c>
      <c r="I5" s="21" t="s">
        <v>0</v>
      </c>
    </row>
    <row r="6" spans="1:9" x14ac:dyDescent="0.25">
      <c r="A6" s="219" t="s">
        <v>51</v>
      </c>
      <c r="B6" s="220"/>
      <c r="C6" s="222" t="s">
        <v>2</v>
      </c>
      <c r="D6" s="222" t="s">
        <v>197</v>
      </c>
      <c r="E6" s="221" t="s">
        <v>198</v>
      </c>
      <c r="F6" s="223" t="s">
        <v>199</v>
      </c>
      <c r="G6" s="221" t="s">
        <v>3</v>
      </c>
      <c r="H6" s="222" t="s">
        <v>4</v>
      </c>
      <c r="I6" s="224" t="s">
        <v>200</v>
      </c>
    </row>
    <row r="7" spans="1:9" x14ac:dyDescent="0.25">
      <c r="A7" s="95">
        <v>231</v>
      </c>
      <c r="B7" s="96" t="s">
        <v>52</v>
      </c>
      <c r="C7" s="307">
        <v>0</v>
      </c>
      <c r="D7" s="307"/>
      <c r="E7" s="42">
        <v>0</v>
      </c>
      <c r="F7" s="42">
        <v>0</v>
      </c>
      <c r="G7" s="42">
        <v>0</v>
      </c>
      <c r="H7" s="9">
        <v>0</v>
      </c>
      <c r="I7" s="42">
        <v>0</v>
      </c>
    </row>
    <row r="8" spans="1:9" x14ac:dyDescent="0.25">
      <c r="A8" s="11">
        <v>233001</v>
      </c>
      <c r="B8" s="9" t="s">
        <v>53</v>
      </c>
      <c r="C8" s="333">
        <v>3183</v>
      </c>
      <c r="D8" s="333">
        <v>14967.17</v>
      </c>
      <c r="E8" s="42">
        <v>0</v>
      </c>
      <c r="F8" s="42"/>
      <c r="G8" s="42">
        <v>0</v>
      </c>
      <c r="H8" s="42">
        <v>0</v>
      </c>
      <c r="I8" s="42">
        <v>0</v>
      </c>
    </row>
    <row r="9" spans="1:9" x14ac:dyDescent="0.25">
      <c r="A9" s="11">
        <v>239</v>
      </c>
      <c r="B9" s="9" t="s">
        <v>54</v>
      </c>
      <c r="C9" s="333">
        <v>5375</v>
      </c>
      <c r="D9" s="333"/>
      <c r="E9" s="42">
        <v>0</v>
      </c>
      <c r="F9" s="42">
        <v>0</v>
      </c>
      <c r="G9" s="42">
        <v>0</v>
      </c>
      <c r="H9" s="42">
        <v>0</v>
      </c>
      <c r="I9" s="42">
        <v>0</v>
      </c>
    </row>
    <row r="10" spans="1:9" x14ac:dyDescent="0.25">
      <c r="A10" s="11">
        <v>322001</v>
      </c>
      <c r="B10" s="9" t="s">
        <v>55</v>
      </c>
      <c r="C10" s="333">
        <v>111100</v>
      </c>
      <c r="D10" s="333">
        <v>19999.78</v>
      </c>
      <c r="E10" s="358">
        <v>57495</v>
      </c>
      <c r="F10" s="42">
        <v>132738</v>
      </c>
      <c r="G10" s="42">
        <v>381607</v>
      </c>
      <c r="H10" s="42"/>
      <c r="I10" s="42">
        <v>0</v>
      </c>
    </row>
    <row r="11" spans="1:9" x14ac:dyDescent="0.25">
      <c r="A11" s="225" t="s">
        <v>56</v>
      </c>
      <c r="B11" s="226"/>
      <c r="C11" s="227">
        <f>SUM(C7:C10)</f>
        <v>119658</v>
      </c>
      <c r="D11" s="227">
        <f>SUM(D8:D10)</f>
        <v>34966.949999999997</v>
      </c>
      <c r="E11" s="227">
        <f>SUM(E7:E10)</f>
        <v>57495</v>
      </c>
      <c r="F11" s="227">
        <f>SUM(F7:F10)</f>
        <v>132738</v>
      </c>
      <c r="G11" s="227">
        <f>SUM(G7:G10)</f>
        <v>381607</v>
      </c>
      <c r="H11" s="227">
        <f>SUM(H8:H10)</f>
        <v>0</v>
      </c>
      <c r="I11" s="227">
        <f>SUM(I8:I10)</f>
        <v>0</v>
      </c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0"/>
  <sheetViews>
    <sheetView topLeftCell="A94" zoomScale="80" zoomScaleNormal="80" workbookViewId="0">
      <selection activeCell="H46" sqref="H46"/>
    </sheetView>
  </sheetViews>
  <sheetFormatPr defaultRowHeight="15" x14ac:dyDescent="0.25"/>
  <cols>
    <col min="1" max="1" width="1" customWidth="1"/>
    <col min="2" max="2" width="13.28515625" customWidth="1"/>
    <col min="3" max="3" width="47.85546875" style="74" bestFit="1" customWidth="1"/>
  </cols>
  <sheetData>
    <row r="1" spans="1:10" ht="15.75" thickBot="1" x14ac:dyDescent="0.3">
      <c r="B1" s="76"/>
      <c r="C1" s="82"/>
    </row>
    <row r="2" spans="1:10" ht="20.25" x14ac:dyDescent="0.3">
      <c r="A2" s="157"/>
      <c r="B2" s="158"/>
      <c r="C2" s="280"/>
      <c r="D2" s="160"/>
      <c r="E2" s="160"/>
      <c r="F2" s="160"/>
      <c r="G2" s="160"/>
      <c r="H2" s="160"/>
      <c r="I2" s="160"/>
      <c r="J2" s="160"/>
    </row>
    <row r="3" spans="1:10" ht="20.25" x14ac:dyDescent="0.3">
      <c r="A3" s="161" t="s">
        <v>195</v>
      </c>
      <c r="B3" s="162"/>
      <c r="C3" s="240"/>
      <c r="D3" s="163"/>
      <c r="E3" s="163"/>
      <c r="F3" s="163"/>
      <c r="G3" s="163"/>
      <c r="H3" s="163"/>
      <c r="I3" s="163"/>
      <c r="J3" s="163"/>
    </row>
    <row r="4" spans="1:10" ht="20.25" x14ac:dyDescent="0.3">
      <c r="A4" s="161"/>
      <c r="B4" s="162"/>
      <c r="C4" s="240"/>
      <c r="D4" s="163"/>
      <c r="E4" s="163"/>
      <c r="F4" s="163"/>
      <c r="G4" s="163"/>
      <c r="H4" s="163"/>
      <c r="I4" s="162"/>
      <c r="J4" s="162"/>
    </row>
    <row r="5" spans="1:10" ht="20.25" x14ac:dyDescent="0.3">
      <c r="A5" s="281"/>
      <c r="B5" s="282"/>
      <c r="C5" s="283"/>
      <c r="D5" s="284"/>
      <c r="E5" s="284"/>
      <c r="F5" s="284"/>
      <c r="G5" s="284"/>
      <c r="H5" s="284"/>
      <c r="I5" s="282"/>
      <c r="J5" s="282"/>
    </row>
    <row r="6" spans="1:10" ht="21" thickBot="1" x14ac:dyDescent="0.35">
      <c r="A6" s="134"/>
      <c r="B6" s="135"/>
      <c r="C6" s="136"/>
      <c r="D6" s="137" t="s">
        <v>126</v>
      </c>
      <c r="E6" s="137" t="s">
        <v>126</v>
      </c>
      <c r="F6" s="137" t="s">
        <v>126</v>
      </c>
      <c r="G6" s="137" t="s">
        <v>126</v>
      </c>
      <c r="H6" s="137" t="s">
        <v>126</v>
      </c>
      <c r="I6" s="137" t="s">
        <v>126</v>
      </c>
      <c r="J6" s="137" t="s">
        <v>126</v>
      </c>
    </row>
    <row r="7" spans="1:10" x14ac:dyDescent="0.25">
      <c r="A7" s="285" t="s">
        <v>127</v>
      </c>
      <c r="B7" s="286"/>
      <c r="C7" s="232"/>
      <c r="D7" s="287" t="s">
        <v>2</v>
      </c>
      <c r="E7" s="287" t="s">
        <v>197</v>
      </c>
      <c r="F7" s="288" t="s">
        <v>198</v>
      </c>
      <c r="G7" s="235" t="s">
        <v>199</v>
      </c>
      <c r="H7" s="289" t="s">
        <v>3</v>
      </c>
      <c r="I7" s="288" t="s">
        <v>4</v>
      </c>
      <c r="J7" s="287" t="s">
        <v>200</v>
      </c>
    </row>
    <row r="8" spans="1:10" x14ac:dyDescent="0.25">
      <c r="A8" s="264" t="s">
        <v>128</v>
      </c>
      <c r="B8" s="262"/>
      <c r="C8" s="259"/>
      <c r="D8" s="292">
        <f>SUM(D9:D13)</f>
        <v>0</v>
      </c>
      <c r="E8" s="292">
        <f>SUM(E9:E13)</f>
        <v>4670.3999999999996</v>
      </c>
      <c r="F8" s="293">
        <f t="shared" ref="F8:J8" si="0">SUM(F9:F13)</f>
        <v>0</v>
      </c>
      <c r="G8" s="292">
        <f t="shared" si="0"/>
        <v>0</v>
      </c>
      <c r="H8" s="293">
        <f t="shared" si="0"/>
        <v>0</v>
      </c>
      <c r="I8" s="293">
        <f t="shared" si="0"/>
        <v>0</v>
      </c>
      <c r="J8" s="293">
        <f t="shared" si="0"/>
        <v>0</v>
      </c>
    </row>
    <row r="9" spans="1:10" x14ac:dyDescent="0.25">
      <c r="A9" s="130"/>
      <c r="B9" s="11">
        <v>713001</v>
      </c>
      <c r="C9" s="72" t="s">
        <v>129</v>
      </c>
      <c r="D9" s="38">
        <v>0</v>
      </c>
      <c r="E9" s="38">
        <v>0</v>
      </c>
      <c r="F9" s="122">
        <v>0</v>
      </c>
      <c r="G9" s="124"/>
      <c r="H9" s="122"/>
      <c r="I9" s="122"/>
      <c r="J9" s="38"/>
    </row>
    <row r="10" spans="1:10" x14ac:dyDescent="0.25">
      <c r="A10" s="130"/>
      <c r="B10" s="20">
        <v>713002</v>
      </c>
      <c r="C10" s="72" t="s">
        <v>130</v>
      </c>
      <c r="D10" s="38">
        <v>0</v>
      </c>
      <c r="E10" s="356">
        <v>0</v>
      </c>
      <c r="F10" s="122">
        <v>0</v>
      </c>
      <c r="G10" s="124"/>
      <c r="H10" s="122"/>
      <c r="I10" s="122"/>
      <c r="J10" s="38"/>
    </row>
    <row r="11" spans="1:10" x14ac:dyDescent="0.25">
      <c r="A11" s="130"/>
      <c r="B11" s="20">
        <v>713005</v>
      </c>
      <c r="C11" s="72" t="s">
        <v>131</v>
      </c>
      <c r="D11" s="38">
        <v>0</v>
      </c>
      <c r="E11" s="38">
        <v>0</v>
      </c>
      <c r="F11" s="122">
        <v>0</v>
      </c>
      <c r="G11" s="124"/>
      <c r="H11" s="122"/>
      <c r="I11" s="122"/>
      <c r="J11" s="38"/>
    </row>
    <row r="12" spans="1:10" x14ac:dyDescent="0.25">
      <c r="A12" s="39"/>
      <c r="B12" s="131">
        <v>713004</v>
      </c>
      <c r="C12" s="72" t="s">
        <v>132</v>
      </c>
      <c r="D12" s="49">
        <v>0</v>
      </c>
      <c r="E12" s="49">
        <v>0</v>
      </c>
      <c r="F12" s="125">
        <v>0</v>
      </c>
      <c r="G12" s="126"/>
      <c r="H12" s="125"/>
      <c r="I12" s="125"/>
      <c r="J12" s="49"/>
    </row>
    <row r="13" spans="1:10" x14ac:dyDescent="0.25">
      <c r="A13" s="132"/>
      <c r="B13" s="58">
        <v>717002</v>
      </c>
      <c r="C13" s="100" t="s">
        <v>133</v>
      </c>
      <c r="D13" s="111">
        <v>0</v>
      </c>
      <c r="E13" s="356">
        <v>4670.3999999999996</v>
      </c>
      <c r="F13" s="127">
        <v>0</v>
      </c>
      <c r="G13" s="111"/>
      <c r="H13" s="122"/>
      <c r="I13" s="127"/>
      <c r="J13" s="111"/>
    </row>
    <row r="14" spans="1:10" x14ac:dyDescent="0.25">
      <c r="A14" s="264" t="s">
        <v>74</v>
      </c>
      <c r="B14" s="294"/>
      <c r="C14" s="259"/>
      <c r="D14" s="292">
        <f>SUM(D15:D19)</f>
        <v>830</v>
      </c>
      <c r="E14" s="292">
        <f>SUM(E15:E20)</f>
        <v>39111</v>
      </c>
      <c r="F14" s="292">
        <f>SUM(F15:F20)</f>
        <v>0</v>
      </c>
      <c r="G14" s="292">
        <f>SUM(G15:G20)</f>
        <v>0</v>
      </c>
      <c r="H14" s="292">
        <f>SUM(H15:H20)</f>
        <v>0</v>
      </c>
      <c r="I14" s="293">
        <f>SUM(I17:I19)</f>
        <v>0</v>
      </c>
      <c r="J14" s="292">
        <f>SUM(J17:J19)</f>
        <v>0</v>
      </c>
    </row>
    <row r="15" spans="1:10" x14ac:dyDescent="0.25">
      <c r="A15" s="130"/>
      <c r="B15" s="11">
        <v>716</v>
      </c>
      <c r="C15" s="72" t="s">
        <v>134</v>
      </c>
      <c r="D15" s="38">
        <v>0</v>
      </c>
      <c r="E15" s="38">
        <v>0</v>
      </c>
      <c r="F15" s="122">
        <v>0</v>
      </c>
      <c r="G15" s="38"/>
      <c r="H15" s="122"/>
      <c r="I15" s="122"/>
      <c r="J15" s="38"/>
    </row>
    <row r="16" spans="1:10" x14ac:dyDescent="0.25">
      <c r="A16" s="130"/>
      <c r="B16" s="11">
        <v>714004</v>
      </c>
      <c r="C16" s="72" t="s">
        <v>135</v>
      </c>
      <c r="D16" s="38">
        <v>0</v>
      </c>
      <c r="E16" s="38">
        <v>38286</v>
      </c>
      <c r="F16" s="122">
        <v>0</v>
      </c>
      <c r="G16" s="38"/>
      <c r="H16" s="122"/>
      <c r="I16" s="122"/>
      <c r="J16" s="38"/>
    </row>
    <row r="17" spans="1:10" x14ac:dyDescent="0.25">
      <c r="A17" s="130"/>
      <c r="B17" s="11">
        <v>717002</v>
      </c>
      <c r="C17" s="72" t="s">
        <v>136</v>
      </c>
      <c r="D17" s="38">
        <v>0</v>
      </c>
      <c r="E17" s="38">
        <v>0</v>
      </c>
      <c r="F17" s="122">
        <v>0</v>
      </c>
      <c r="G17" s="38"/>
      <c r="H17" s="122"/>
      <c r="I17" s="122"/>
      <c r="J17" s="38"/>
    </row>
    <row r="18" spans="1:10" x14ac:dyDescent="0.25">
      <c r="A18" s="130"/>
      <c r="B18" s="11">
        <v>713001</v>
      </c>
      <c r="C18" s="72" t="s">
        <v>129</v>
      </c>
      <c r="D18" s="38">
        <v>0</v>
      </c>
      <c r="E18" s="38">
        <v>0</v>
      </c>
      <c r="F18" s="122">
        <v>0</v>
      </c>
      <c r="G18" s="38"/>
      <c r="H18" s="122"/>
      <c r="I18" s="122"/>
      <c r="J18" s="38"/>
    </row>
    <row r="19" spans="1:10" x14ac:dyDescent="0.25">
      <c r="A19" s="39"/>
      <c r="B19" s="344">
        <v>713004</v>
      </c>
      <c r="C19" s="72" t="s">
        <v>132</v>
      </c>
      <c r="D19" s="49">
        <v>830</v>
      </c>
      <c r="E19" s="49">
        <v>825</v>
      </c>
      <c r="F19" s="125">
        <v>0</v>
      </c>
      <c r="G19" s="128"/>
      <c r="H19" s="125"/>
      <c r="I19" s="125"/>
      <c r="J19" s="49"/>
    </row>
    <row r="20" spans="1:10" x14ac:dyDescent="0.25">
      <c r="A20" s="129"/>
      <c r="B20" s="11">
        <v>713005</v>
      </c>
      <c r="C20" s="114" t="s">
        <v>137</v>
      </c>
      <c r="D20" s="16">
        <v>0</v>
      </c>
      <c r="E20" s="16">
        <v>0</v>
      </c>
      <c r="F20" s="9">
        <v>0</v>
      </c>
      <c r="G20" s="9"/>
      <c r="H20" s="9"/>
      <c r="I20" s="9"/>
      <c r="J20" s="16"/>
    </row>
    <row r="21" spans="1:10" x14ac:dyDescent="0.25">
      <c r="A21" s="264" t="s">
        <v>75</v>
      </c>
      <c r="B21" s="295"/>
      <c r="C21" s="259"/>
      <c r="D21" s="292">
        <f>SUM(D22:D25)</f>
        <v>8181.72</v>
      </c>
      <c r="E21" s="292">
        <f>SUM(E22:E25)</f>
        <v>81149.87</v>
      </c>
      <c r="F21" s="293">
        <f>SUM(F22:F25)</f>
        <v>0</v>
      </c>
      <c r="G21" s="292">
        <f>SUM(G22:G25)</f>
        <v>3580</v>
      </c>
      <c r="H21" s="293">
        <f>SUM(H22:H25)</f>
        <v>0</v>
      </c>
      <c r="I21" s="293">
        <f>SUM(I25)</f>
        <v>0</v>
      </c>
      <c r="J21" s="292">
        <f>SUM(J25)</f>
        <v>0</v>
      </c>
    </row>
    <row r="22" spans="1:10" x14ac:dyDescent="0.25">
      <c r="A22" s="130"/>
      <c r="B22" s="11">
        <v>713004</v>
      </c>
      <c r="C22" s="72" t="s">
        <v>138</v>
      </c>
      <c r="D22" s="38">
        <v>0</v>
      </c>
      <c r="E22" s="38">
        <v>0</v>
      </c>
      <c r="F22" s="122">
        <v>0</v>
      </c>
      <c r="G22" s="38"/>
      <c r="H22" s="122"/>
      <c r="I22" s="38"/>
      <c r="J22" s="38"/>
    </row>
    <row r="23" spans="1:10" x14ac:dyDescent="0.25">
      <c r="A23" s="130"/>
      <c r="B23" s="11">
        <v>713005</v>
      </c>
      <c r="C23" s="114" t="s">
        <v>139</v>
      </c>
      <c r="D23" s="38">
        <v>0</v>
      </c>
      <c r="E23" s="38">
        <v>6300</v>
      </c>
      <c r="F23" s="122">
        <v>0</v>
      </c>
      <c r="G23" s="38"/>
      <c r="H23" s="122"/>
      <c r="I23" s="38"/>
      <c r="J23" s="38"/>
    </row>
    <row r="24" spans="1:10" x14ac:dyDescent="0.25">
      <c r="A24" s="130"/>
      <c r="B24" s="11">
        <v>717001</v>
      </c>
      <c r="C24" s="72" t="s">
        <v>140</v>
      </c>
      <c r="D24" s="38">
        <v>8181.72</v>
      </c>
      <c r="E24" s="38">
        <v>0</v>
      </c>
      <c r="F24" s="122">
        <v>0</v>
      </c>
      <c r="G24" s="38">
        <v>3580</v>
      </c>
      <c r="H24" s="122"/>
      <c r="I24" s="38"/>
      <c r="J24" s="38"/>
    </row>
    <row r="25" spans="1:10" x14ac:dyDescent="0.25">
      <c r="A25" s="39"/>
      <c r="B25" s="58">
        <v>717002</v>
      </c>
      <c r="C25" s="100" t="s">
        <v>141</v>
      </c>
      <c r="D25" s="111">
        <v>0</v>
      </c>
      <c r="E25" s="111">
        <v>74849.87</v>
      </c>
      <c r="F25" s="127">
        <v>0</v>
      </c>
      <c r="G25" s="111"/>
      <c r="H25" s="122"/>
      <c r="I25" s="111"/>
      <c r="J25" s="111"/>
    </row>
    <row r="26" spans="1:10" x14ac:dyDescent="0.25">
      <c r="A26" s="264" t="s">
        <v>79</v>
      </c>
      <c r="B26" s="262"/>
      <c r="C26" s="259"/>
      <c r="D26" s="292"/>
      <c r="E26" s="292"/>
      <c r="F26" s="293">
        <f>SUM(F27:F28)</f>
        <v>1400</v>
      </c>
      <c r="G26" s="292">
        <f>SUM(G27:G28)</f>
        <v>0</v>
      </c>
      <c r="H26" s="293">
        <f>SUM(H27:H28)</f>
        <v>0</v>
      </c>
      <c r="I26" s="293">
        <f>SUM(I27:I28)</f>
        <v>0</v>
      </c>
      <c r="J26" s="292">
        <f>SUM(J27:J28)</f>
        <v>0</v>
      </c>
    </row>
    <row r="27" spans="1:10" x14ac:dyDescent="0.25">
      <c r="A27" s="39"/>
      <c r="B27" s="133">
        <v>713004</v>
      </c>
      <c r="C27" s="72" t="s">
        <v>132</v>
      </c>
      <c r="D27" s="49">
        <v>0</v>
      </c>
      <c r="E27" s="359">
        <v>0</v>
      </c>
      <c r="F27" s="125">
        <v>1400</v>
      </c>
      <c r="G27" s="128">
        <v>0</v>
      </c>
      <c r="H27" s="125"/>
      <c r="I27" s="125"/>
      <c r="J27" s="49"/>
    </row>
    <row r="28" spans="1:10" x14ac:dyDescent="0.25">
      <c r="A28" s="32"/>
      <c r="B28" s="11" t="s">
        <v>142</v>
      </c>
      <c r="C28" s="72" t="s">
        <v>143</v>
      </c>
      <c r="D28" s="38">
        <v>0</v>
      </c>
      <c r="E28" s="356">
        <v>0</v>
      </c>
      <c r="F28" s="122">
        <v>0</v>
      </c>
      <c r="G28" s="38">
        <v>0</v>
      </c>
      <c r="H28" s="122"/>
      <c r="I28" s="122"/>
      <c r="J28" s="38"/>
    </row>
    <row r="29" spans="1:10" x14ac:dyDescent="0.25">
      <c r="A29" s="264" t="s">
        <v>82</v>
      </c>
      <c r="B29" s="262"/>
      <c r="C29" s="259"/>
      <c r="D29" s="292"/>
      <c r="E29" s="292"/>
      <c r="F29" s="293">
        <v>0</v>
      </c>
      <c r="G29" s="292">
        <f>SUM(G28)</f>
        <v>0</v>
      </c>
      <c r="H29" s="293"/>
      <c r="I29" s="293"/>
      <c r="J29" s="292"/>
    </row>
    <row r="30" spans="1:10" x14ac:dyDescent="0.25">
      <c r="A30" s="264" t="s">
        <v>144</v>
      </c>
      <c r="B30" s="262"/>
      <c r="C30" s="259"/>
      <c r="D30" s="292">
        <f>SUM(D31)</f>
        <v>0</v>
      </c>
      <c r="E30" s="292">
        <f>SUM(E31)</f>
        <v>0</v>
      </c>
      <c r="F30" s="293">
        <f>SUM(E31)</f>
        <v>0</v>
      </c>
      <c r="G30" s="292">
        <f>SUM(G31)</f>
        <v>0</v>
      </c>
      <c r="H30" s="293"/>
      <c r="I30" s="293"/>
      <c r="J30" s="292"/>
    </row>
    <row r="31" spans="1:10" x14ac:dyDescent="0.25">
      <c r="A31" s="32"/>
      <c r="B31" s="11" t="s">
        <v>145</v>
      </c>
      <c r="C31" s="72" t="s">
        <v>146</v>
      </c>
      <c r="D31" s="38">
        <v>0</v>
      </c>
      <c r="E31" s="356">
        <v>0</v>
      </c>
      <c r="F31" s="122">
        <v>0</v>
      </c>
      <c r="G31" s="38">
        <v>0</v>
      </c>
      <c r="H31" s="122"/>
      <c r="I31" s="122"/>
      <c r="J31" s="38"/>
    </row>
    <row r="32" spans="1:10" ht="56.45" customHeight="1" x14ac:dyDescent="0.25">
      <c r="A32" s="378" t="s">
        <v>195</v>
      </c>
      <c r="B32" s="379"/>
      <c r="C32" s="379"/>
      <c r="D32" s="379"/>
      <c r="E32" s="379"/>
      <c r="F32" s="379"/>
      <c r="G32" s="379"/>
      <c r="H32" s="379"/>
      <c r="I32" s="379"/>
      <c r="J32" s="380"/>
    </row>
    <row r="33" spans="1:10" ht="18.75" x14ac:dyDescent="0.3">
      <c r="A33" s="119"/>
      <c r="B33" s="119"/>
      <c r="C33" s="120"/>
      <c r="D33" s="121" t="s">
        <v>126</v>
      </c>
      <c r="E33" s="121" t="s">
        <v>126</v>
      </c>
      <c r="F33" s="121" t="s">
        <v>126</v>
      </c>
      <c r="G33" s="121" t="s">
        <v>126</v>
      </c>
      <c r="H33" s="121" t="s">
        <v>126</v>
      </c>
      <c r="I33" s="121" t="s">
        <v>126</v>
      </c>
      <c r="J33" s="121" t="s">
        <v>126</v>
      </c>
    </row>
    <row r="34" spans="1:10" x14ac:dyDescent="0.25">
      <c r="A34" s="290" t="s">
        <v>127</v>
      </c>
      <c r="B34" s="290"/>
      <c r="C34" s="243"/>
      <c r="D34" s="287" t="s">
        <v>2</v>
      </c>
      <c r="E34" s="287" t="s">
        <v>197</v>
      </c>
      <c r="F34" s="288" t="s">
        <v>198</v>
      </c>
      <c r="G34" s="235" t="s">
        <v>199</v>
      </c>
      <c r="H34" s="289" t="s">
        <v>3</v>
      </c>
      <c r="I34" s="288" t="s">
        <v>4</v>
      </c>
      <c r="J34" s="287" t="s">
        <v>200</v>
      </c>
    </row>
    <row r="35" spans="1:10" x14ac:dyDescent="0.25">
      <c r="A35" s="264" t="s">
        <v>84</v>
      </c>
      <c r="B35" s="262"/>
      <c r="C35" s="259"/>
      <c r="D35" s="292">
        <f>SUM(D36:D37)</f>
        <v>0</v>
      </c>
      <c r="E35" s="292">
        <f>SUM(E36:E38)</f>
        <v>56.02</v>
      </c>
      <c r="F35" s="293">
        <f>SUM(F37)</f>
        <v>0</v>
      </c>
      <c r="G35" s="292">
        <f>SUM(G36:G37)</f>
        <v>0</v>
      </c>
      <c r="H35" s="293">
        <f>SUM(H37)</f>
        <v>0</v>
      </c>
      <c r="I35" s="293">
        <f>SUM(I36:I37)</f>
        <v>0</v>
      </c>
      <c r="J35" s="292">
        <f>SUM(J37)</f>
        <v>0</v>
      </c>
    </row>
    <row r="36" spans="1:10" ht="15.75" x14ac:dyDescent="0.25">
      <c r="A36" s="32"/>
      <c r="B36" s="11">
        <v>717001</v>
      </c>
      <c r="C36" s="72" t="s">
        <v>140</v>
      </c>
      <c r="D36" s="77">
        <v>0</v>
      </c>
      <c r="E36" s="77">
        <v>0</v>
      </c>
      <c r="F36" s="77">
        <v>0</v>
      </c>
      <c r="G36" s="77"/>
      <c r="H36" s="77"/>
      <c r="I36" s="77"/>
      <c r="J36" s="77"/>
    </row>
    <row r="37" spans="1:10" ht="15.75" x14ac:dyDescent="0.25">
      <c r="A37" s="9"/>
      <c r="B37" s="13">
        <v>717002</v>
      </c>
      <c r="C37" s="114" t="s">
        <v>141</v>
      </c>
      <c r="D37" s="77">
        <v>0</v>
      </c>
      <c r="E37" s="77">
        <v>0</v>
      </c>
      <c r="F37" s="78">
        <v>0</v>
      </c>
      <c r="G37" s="79"/>
      <c r="H37" s="78"/>
      <c r="I37" s="78"/>
      <c r="J37" s="78"/>
    </row>
    <row r="38" spans="1:10" ht="15.75" x14ac:dyDescent="0.25">
      <c r="A38" s="18"/>
      <c r="B38" s="13">
        <v>712001</v>
      </c>
      <c r="C38" s="114" t="s">
        <v>190</v>
      </c>
      <c r="D38" s="77">
        <v>0</v>
      </c>
      <c r="E38" s="77">
        <v>56.02</v>
      </c>
      <c r="F38" s="78">
        <v>0</v>
      </c>
      <c r="G38" s="128"/>
      <c r="H38" s="78"/>
      <c r="I38" s="78"/>
      <c r="J38" s="78"/>
    </row>
    <row r="39" spans="1:10" x14ac:dyDescent="0.25">
      <c r="A39" s="264" t="s">
        <v>86</v>
      </c>
      <c r="B39" s="262"/>
      <c r="C39" s="259"/>
      <c r="D39" s="292">
        <f t="shared" ref="D39" si="1">SUM(D40:D47)</f>
        <v>4299.2299999999996</v>
      </c>
      <c r="E39" s="292">
        <f t="shared" ref="E39:J39" si="2">SUM(E40:E47)</f>
        <v>39979.53</v>
      </c>
      <c r="F39" s="293">
        <f t="shared" si="2"/>
        <v>39795</v>
      </c>
      <c r="G39" s="292">
        <f t="shared" si="2"/>
        <v>11640</v>
      </c>
      <c r="H39" s="293">
        <f t="shared" si="2"/>
        <v>34400</v>
      </c>
      <c r="I39" s="293">
        <f t="shared" si="2"/>
        <v>0</v>
      </c>
      <c r="J39" s="292">
        <f t="shared" si="2"/>
        <v>0</v>
      </c>
    </row>
    <row r="40" spans="1:10" x14ac:dyDescent="0.25">
      <c r="A40" s="32"/>
      <c r="B40" s="11">
        <v>711</v>
      </c>
      <c r="C40" s="72" t="s">
        <v>147</v>
      </c>
      <c r="D40" s="38"/>
      <c r="E40" s="38">
        <v>16180</v>
      </c>
      <c r="F40" s="122">
        <v>12000</v>
      </c>
      <c r="G40" s="38">
        <v>11640</v>
      </c>
      <c r="H40" s="122">
        <v>5000</v>
      </c>
      <c r="I40" s="38"/>
      <c r="J40" s="38"/>
    </row>
    <row r="41" spans="1:10" x14ac:dyDescent="0.25">
      <c r="A41" s="32"/>
      <c r="B41" s="11">
        <v>712001</v>
      </c>
      <c r="C41" s="72" t="s">
        <v>148</v>
      </c>
      <c r="D41" s="38"/>
      <c r="E41" s="38">
        <v>0</v>
      </c>
      <c r="F41" s="122">
        <v>0</v>
      </c>
      <c r="G41" s="38"/>
      <c r="H41" s="122"/>
      <c r="I41" s="38"/>
      <c r="J41" s="38"/>
    </row>
    <row r="42" spans="1:10" x14ac:dyDescent="0.25">
      <c r="A42" s="32"/>
      <c r="B42" s="11">
        <v>713004</v>
      </c>
      <c r="C42" s="72" t="s">
        <v>132</v>
      </c>
      <c r="D42" s="38"/>
      <c r="E42" s="38">
        <v>0</v>
      </c>
      <c r="F42" s="38">
        <v>0</v>
      </c>
      <c r="G42" s="38"/>
      <c r="H42" s="38"/>
      <c r="I42" s="38"/>
      <c r="J42" s="38"/>
    </row>
    <row r="43" spans="1:10" x14ac:dyDescent="0.25">
      <c r="A43" s="32"/>
      <c r="B43" s="11">
        <v>713005</v>
      </c>
      <c r="C43" s="72" t="s">
        <v>150</v>
      </c>
      <c r="D43" s="38"/>
      <c r="E43" s="38">
        <v>5267.83</v>
      </c>
      <c r="F43" s="38">
        <v>0</v>
      </c>
      <c r="G43" s="38"/>
      <c r="H43" s="38"/>
      <c r="I43" s="38"/>
      <c r="J43" s="38"/>
    </row>
    <row r="44" spans="1:10" x14ac:dyDescent="0.25">
      <c r="A44" s="32"/>
      <c r="B44" s="11">
        <v>714004</v>
      </c>
      <c r="C44" s="72" t="s">
        <v>151</v>
      </c>
      <c r="D44" s="38"/>
      <c r="E44" s="38">
        <v>0</v>
      </c>
      <c r="F44" s="38">
        <v>0</v>
      </c>
      <c r="G44" s="38"/>
      <c r="H44" s="38"/>
      <c r="I44" s="38"/>
      <c r="J44" s="38"/>
    </row>
    <row r="45" spans="1:10" x14ac:dyDescent="0.25">
      <c r="A45" s="32"/>
      <c r="B45" s="11">
        <v>716</v>
      </c>
      <c r="C45" s="72" t="s">
        <v>152</v>
      </c>
      <c r="D45" s="38">
        <v>1224</v>
      </c>
      <c r="E45" s="38">
        <v>11280</v>
      </c>
      <c r="F45" s="38">
        <v>0</v>
      </c>
      <c r="G45" s="38"/>
      <c r="H45" s="38"/>
      <c r="I45" s="38"/>
      <c r="J45" s="38"/>
    </row>
    <row r="46" spans="1:10" x14ac:dyDescent="0.25">
      <c r="A46" s="123"/>
      <c r="B46" s="58">
        <v>717001</v>
      </c>
      <c r="C46" s="100" t="s">
        <v>140</v>
      </c>
      <c r="D46" s="111">
        <v>3075.23</v>
      </c>
      <c r="E46" s="111">
        <v>7251.7</v>
      </c>
      <c r="F46" s="111">
        <v>5000</v>
      </c>
      <c r="G46" s="111"/>
      <c r="H46" s="38"/>
      <c r="I46" s="111"/>
      <c r="J46" s="111">
        <v>0</v>
      </c>
    </row>
    <row r="47" spans="1:10" x14ac:dyDescent="0.25">
      <c r="A47" s="123"/>
      <c r="B47" s="58">
        <v>717002</v>
      </c>
      <c r="C47" s="100" t="s">
        <v>141</v>
      </c>
      <c r="D47" s="111"/>
      <c r="E47" s="111">
        <v>0</v>
      </c>
      <c r="F47" s="111">
        <v>22795</v>
      </c>
      <c r="G47" s="111"/>
      <c r="H47" s="38">
        <v>29400</v>
      </c>
      <c r="I47" s="111"/>
      <c r="J47" s="111"/>
    </row>
    <row r="48" spans="1:10" x14ac:dyDescent="0.25">
      <c r="A48" s="264" t="s">
        <v>88</v>
      </c>
      <c r="B48" s="262"/>
      <c r="C48" s="259"/>
      <c r="D48" s="292">
        <f>SUM(D49:D50)</f>
        <v>0</v>
      </c>
      <c r="E48" s="292">
        <f>SUM(E49:E50)</f>
        <v>0</v>
      </c>
      <c r="F48" s="292">
        <f>SUM(F49:F50)</f>
        <v>0</v>
      </c>
      <c r="G48" s="292">
        <f>SUM(G49:G50)</f>
        <v>0</v>
      </c>
      <c r="H48" s="292">
        <f>SUM(H49:H50)</f>
        <v>0</v>
      </c>
      <c r="I48" s="292">
        <f t="shared" ref="I48:J48" si="3">SUM(I50)</f>
        <v>0</v>
      </c>
      <c r="J48" s="292">
        <f t="shared" si="3"/>
        <v>0</v>
      </c>
    </row>
    <row r="49" spans="1:10" x14ac:dyDescent="0.25">
      <c r="A49" s="32"/>
      <c r="B49" s="11">
        <v>713005</v>
      </c>
      <c r="C49" s="72" t="s">
        <v>153</v>
      </c>
      <c r="D49" s="38"/>
      <c r="E49" s="356">
        <v>0</v>
      </c>
      <c r="F49" s="38">
        <v>0</v>
      </c>
      <c r="G49" s="38">
        <v>0</v>
      </c>
      <c r="H49" s="38"/>
      <c r="I49" s="113"/>
      <c r="J49" s="113"/>
    </row>
    <row r="50" spans="1:10" x14ac:dyDescent="0.25">
      <c r="A50" s="123"/>
      <c r="B50" s="58">
        <v>717002</v>
      </c>
      <c r="C50" s="100" t="s">
        <v>154</v>
      </c>
      <c r="D50" s="111">
        <v>0</v>
      </c>
      <c r="E50" s="356">
        <v>0</v>
      </c>
      <c r="F50" s="111">
        <v>0</v>
      </c>
      <c r="G50" s="111">
        <v>0</v>
      </c>
      <c r="H50" s="111"/>
      <c r="I50" s="111"/>
      <c r="J50" s="111"/>
    </row>
    <row r="51" spans="1:10" x14ac:dyDescent="0.25">
      <c r="A51" s="383" t="s">
        <v>202</v>
      </c>
      <c r="B51" s="384"/>
      <c r="C51" s="385"/>
      <c r="D51" s="292">
        <f>SUM(D52)</f>
        <v>3044.4</v>
      </c>
      <c r="E51" s="292">
        <f>SUM(E52)</f>
        <v>0</v>
      </c>
      <c r="F51" s="353"/>
      <c r="G51" s="353"/>
      <c r="H51" s="353"/>
      <c r="I51" s="353"/>
      <c r="J51" s="353"/>
    </row>
    <row r="52" spans="1:10" s="334" customFormat="1" x14ac:dyDescent="0.25">
      <c r="A52" s="354"/>
      <c r="B52" s="357">
        <v>713004</v>
      </c>
      <c r="C52" s="355" t="s">
        <v>192</v>
      </c>
      <c r="D52" s="356">
        <v>3044.4</v>
      </c>
      <c r="E52" s="356">
        <v>0</v>
      </c>
      <c r="F52" s="356">
        <v>0</v>
      </c>
      <c r="G52" s="356">
        <v>0</v>
      </c>
      <c r="H52" s="356">
        <v>0</v>
      </c>
      <c r="I52" s="356"/>
      <c r="J52" s="356"/>
    </row>
    <row r="53" spans="1:10" x14ac:dyDescent="0.25">
      <c r="A53" s="175" t="s">
        <v>155</v>
      </c>
      <c r="B53" s="174"/>
      <c r="C53" s="259"/>
      <c r="D53" s="292">
        <f>SUM(D54:D59)</f>
        <v>107567.64</v>
      </c>
      <c r="E53" s="292">
        <f>SUM(E54:E59)</f>
        <v>45652.32</v>
      </c>
      <c r="F53" s="292">
        <f>SUM(F55:F58)</f>
        <v>6000</v>
      </c>
      <c r="G53" s="292">
        <f>SUM(G54:G59)</f>
        <v>0</v>
      </c>
      <c r="H53" s="292">
        <f>SUM(H55:H58)</f>
        <v>20600</v>
      </c>
      <c r="I53" s="292">
        <f>SUM(I54:I59)</f>
        <v>0</v>
      </c>
      <c r="J53" s="292">
        <f>SUM(J54:J59)</f>
        <v>0</v>
      </c>
    </row>
    <row r="54" spans="1:10" x14ac:dyDescent="0.25">
      <c r="A54" s="16"/>
      <c r="B54" s="13">
        <v>716</v>
      </c>
      <c r="C54" s="72" t="s">
        <v>152</v>
      </c>
      <c r="D54" s="38"/>
      <c r="E54" s="38">
        <v>0</v>
      </c>
      <c r="F54" s="113">
        <v>0</v>
      </c>
      <c r="G54" s="38"/>
      <c r="H54" s="113"/>
      <c r="I54" s="113"/>
      <c r="J54" s="113"/>
    </row>
    <row r="55" spans="1:10" x14ac:dyDescent="0.25">
      <c r="A55" s="16"/>
      <c r="B55" s="11">
        <v>717001</v>
      </c>
      <c r="C55" s="72" t="s">
        <v>156</v>
      </c>
      <c r="D55" s="38">
        <v>106841.64</v>
      </c>
      <c r="E55" s="38">
        <v>45652.32</v>
      </c>
      <c r="F55" s="38">
        <v>0</v>
      </c>
      <c r="G55" s="38"/>
      <c r="H55" s="38"/>
      <c r="I55" s="38"/>
      <c r="J55" s="38"/>
    </row>
    <row r="56" spans="1:10" x14ac:dyDescent="0.25">
      <c r="A56" s="16"/>
      <c r="B56" s="11">
        <v>717002</v>
      </c>
      <c r="C56" s="72" t="s">
        <v>141</v>
      </c>
      <c r="D56" s="38"/>
      <c r="E56" s="38">
        <v>0</v>
      </c>
      <c r="F56" s="38">
        <v>6000</v>
      </c>
      <c r="G56" s="38"/>
      <c r="H56" s="38">
        <v>20600</v>
      </c>
      <c r="I56" s="38"/>
      <c r="J56" s="38"/>
    </row>
    <row r="57" spans="1:10" x14ac:dyDescent="0.25">
      <c r="A57" s="16"/>
      <c r="B57" s="11">
        <v>713001</v>
      </c>
      <c r="C57" s="72" t="s">
        <v>129</v>
      </c>
      <c r="D57" s="38"/>
      <c r="E57" s="38">
        <v>0</v>
      </c>
      <c r="F57" s="38">
        <v>0</v>
      </c>
      <c r="G57" s="38"/>
      <c r="H57" s="38"/>
      <c r="I57" s="38"/>
      <c r="J57" s="38"/>
    </row>
    <row r="58" spans="1:10" x14ac:dyDescent="0.25">
      <c r="A58" s="123"/>
      <c r="B58" s="58">
        <v>713004</v>
      </c>
      <c r="C58" s="100" t="s">
        <v>132</v>
      </c>
      <c r="D58" s="111">
        <v>726</v>
      </c>
      <c r="E58" s="111">
        <v>0</v>
      </c>
      <c r="F58" s="111">
        <v>0</v>
      </c>
      <c r="G58" s="111"/>
      <c r="H58" s="111"/>
      <c r="I58" s="111"/>
      <c r="J58" s="111"/>
    </row>
    <row r="59" spans="1:10" x14ac:dyDescent="0.25">
      <c r="A59" s="123"/>
      <c r="B59" s="58">
        <v>718004</v>
      </c>
      <c r="C59" s="100" t="s">
        <v>157</v>
      </c>
      <c r="D59" s="111"/>
      <c r="E59" s="356"/>
      <c r="F59" s="111">
        <v>0</v>
      </c>
      <c r="G59" s="111"/>
      <c r="H59" s="111"/>
      <c r="I59" s="111"/>
      <c r="J59" s="111"/>
    </row>
    <row r="60" spans="1:10" x14ac:dyDescent="0.25">
      <c r="A60" s="175" t="s">
        <v>158</v>
      </c>
      <c r="B60" s="174"/>
      <c r="C60" s="259"/>
      <c r="D60" s="292">
        <f t="shared" ref="D60:J60" si="4">SUM(D61)</f>
        <v>0</v>
      </c>
      <c r="E60" s="292">
        <f t="shared" si="4"/>
        <v>0</v>
      </c>
      <c r="F60" s="292">
        <f t="shared" si="4"/>
        <v>0</v>
      </c>
      <c r="G60" s="292">
        <f t="shared" si="4"/>
        <v>0</v>
      </c>
      <c r="H60" s="292">
        <f t="shared" si="4"/>
        <v>0</v>
      </c>
      <c r="I60" s="292">
        <f>J570</f>
        <v>0</v>
      </c>
      <c r="J60" s="292">
        <f t="shared" si="4"/>
        <v>0</v>
      </c>
    </row>
    <row r="61" spans="1:10" x14ac:dyDescent="0.25">
      <c r="A61" s="123"/>
      <c r="B61" s="58">
        <v>722002</v>
      </c>
      <c r="C61" s="100" t="s">
        <v>159</v>
      </c>
      <c r="D61" s="111">
        <v>0</v>
      </c>
      <c r="E61" s="356">
        <v>0</v>
      </c>
      <c r="F61" s="111">
        <v>0</v>
      </c>
      <c r="G61" s="111">
        <v>0</v>
      </c>
      <c r="H61" s="111"/>
      <c r="I61" s="111"/>
      <c r="J61" s="111"/>
    </row>
    <row r="62" spans="1:10" ht="58.15" customHeight="1" x14ac:dyDescent="0.25">
      <c r="A62" s="378" t="s">
        <v>195</v>
      </c>
      <c r="B62" s="381"/>
      <c r="C62" s="381"/>
      <c r="D62" s="381"/>
      <c r="E62" s="381"/>
      <c r="F62" s="381"/>
      <c r="G62" s="381"/>
      <c r="H62" s="381"/>
      <c r="I62" s="381"/>
      <c r="J62" s="382"/>
    </row>
    <row r="63" spans="1:10" ht="19.5" thickBot="1" x14ac:dyDescent="0.35">
      <c r="A63" s="104"/>
      <c r="B63" s="105"/>
      <c r="C63" s="106"/>
      <c r="D63" s="107" t="s">
        <v>126</v>
      </c>
      <c r="E63" s="107" t="s">
        <v>126</v>
      </c>
      <c r="F63" s="107" t="s">
        <v>126</v>
      </c>
      <c r="G63" s="107" t="s">
        <v>126</v>
      </c>
      <c r="H63" s="107" t="s">
        <v>126</v>
      </c>
      <c r="I63" s="107" t="s">
        <v>126</v>
      </c>
      <c r="J63" s="107" t="s">
        <v>126</v>
      </c>
    </row>
    <row r="64" spans="1:10" s="118" customFormat="1" x14ac:dyDescent="0.25">
      <c r="A64" s="285" t="s">
        <v>127</v>
      </c>
      <c r="B64" s="286"/>
      <c r="C64" s="232"/>
      <c r="D64" s="287" t="s">
        <v>2</v>
      </c>
      <c r="E64" s="287" t="s">
        <v>197</v>
      </c>
      <c r="F64" s="288" t="s">
        <v>198</v>
      </c>
      <c r="G64" s="235" t="s">
        <v>199</v>
      </c>
      <c r="H64" s="289" t="s">
        <v>209</v>
      </c>
      <c r="I64" s="288" t="s">
        <v>210</v>
      </c>
      <c r="J64" s="287" t="s">
        <v>211</v>
      </c>
    </row>
    <row r="65" spans="1:10" x14ac:dyDescent="0.25">
      <c r="A65" s="175" t="s">
        <v>191</v>
      </c>
      <c r="B65" s="174"/>
      <c r="C65" s="259"/>
      <c r="D65" s="292">
        <f t="shared" ref="D65:J65" si="5">SUM(D66:D71)</f>
        <v>72136.489999999991</v>
      </c>
      <c r="E65" s="292">
        <f t="shared" si="5"/>
        <v>0</v>
      </c>
      <c r="F65" s="292">
        <f t="shared" si="5"/>
        <v>3300</v>
      </c>
      <c r="G65" s="292">
        <f t="shared" si="5"/>
        <v>1300</v>
      </c>
      <c r="H65" s="292">
        <f t="shared" si="5"/>
        <v>22229</v>
      </c>
      <c r="I65" s="292">
        <f t="shared" si="5"/>
        <v>0</v>
      </c>
      <c r="J65" s="292">
        <f t="shared" si="5"/>
        <v>0</v>
      </c>
    </row>
    <row r="66" spans="1:10" x14ac:dyDescent="0.25">
      <c r="A66" s="50"/>
      <c r="B66" s="11">
        <v>717002</v>
      </c>
      <c r="C66" s="72" t="s">
        <v>160</v>
      </c>
      <c r="D66" s="38"/>
      <c r="E66" s="356">
        <v>0</v>
      </c>
      <c r="F66" s="38">
        <v>3300</v>
      </c>
      <c r="G66" s="38">
        <v>1300</v>
      </c>
      <c r="H66" s="38">
        <v>22229</v>
      </c>
      <c r="I66" s="38"/>
      <c r="J66" s="38"/>
    </row>
    <row r="67" spans="1:10" x14ac:dyDescent="0.25">
      <c r="A67" s="50"/>
      <c r="B67" s="11">
        <v>713004</v>
      </c>
      <c r="C67" s="72" t="s">
        <v>132</v>
      </c>
      <c r="D67" s="38">
        <v>7346.18</v>
      </c>
      <c r="E67" s="356">
        <v>0</v>
      </c>
      <c r="F67" s="38">
        <v>0</v>
      </c>
      <c r="G67" s="38"/>
      <c r="H67" s="38"/>
      <c r="I67" s="38"/>
      <c r="J67" s="38"/>
    </row>
    <row r="68" spans="1:10" x14ac:dyDescent="0.25">
      <c r="A68" s="50"/>
      <c r="B68" s="11">
        <v>713005</v>
      </c>
      <c r="C68" s="72" t="s">
        <v>161</v>
      </c>
      <c r="D68" s="38"/>
      <c r="E68" s="356">
        <v>0</v>
      </c>
      <c r="F68" s="38">
        <v>0</v>
      </c>
      <c r="G68" s="38"/>
      <c r="H68" s="38"/>
      <c r="I68" s="38"/>
      <c r="J68" s="38"/>
    </row>
    <row r="69" spans="1:10" x14ac:dyDescent="0.25">
      <c r="A69" s="16"/>
      <c r="B69" s="11">
        <v>713001</v>
      </c>
      <c r="C69" s="114" t="s">
        <v>129</v>
      </c>
      <c r="D69" s="49">
        <v>12810</v>
      </c>
      <c r="E69" s="359">
        <v>0</v>
      </c>
      <c r="F69" s="49">
        <v>0</v>
      </c>
      <c r="G69" s="49"/>
      <c r="H69" s="49"/>
      <c r="I69" s="49"/>
      <c r="J69" s="49"/>
    </row>
    <row r="70" spans="1:10" x14ac:dyDescent="0.25">
      <c r="A70" s="16"/>
      <c r="B70" s="11">
        <v>717003</v>
      </c>
      <c r="C70" s="72" t="s">
        <v>149</v>
      </c>
      <c r="D70" s="49">
        <v>51980.31</v>
      </c>
      <c r="E70" s="359">
        <v>0</v>
      </c>
      <c r="F70" s="49">
        <v>0</v>
      </c>
      <c r="G70" s="49"/>
      <c r="H70" s="49"/>
      <c r="I70" s="49"/>
      <c r="J70" s="49"/>
    </row>
    <row r="71" spans="1:10" s="118" customFormat="1" x14ac:dyDescent="0.25">
      <c r="A71" s="337"/>
      <c r="B71" s="338"/>
      <c r="C71" s="339"/>
      <c r="D71" s="340"/>
      <c r="E71" s="340"/>
      <c r="F71" s="341">
        <v>0</v>
      </c>
      <c r="G71" s="342"/>
      <c r="H71" s="343"/>
      <c r="I71" s="341"/>
      <c r="J71" s="340"/>
    </row>
    <row r="72" spans="1:10" s="118" customFormat="1" x14ac:dyDescent="0.25">
      <c r="A72" s="175" t="s">
        <v>162</v>
      </c>
      <c r="B72" s="174"/>
      <c r="C72" s="259"/>
      <c r="D72" s="292">
        <f>SUM(D73:D74)</f>
        <v>0</v>
      </c>
      <c r="E72" s="292">
        <f>SUM(E73:E74)</f>
        <v>0</v>
      </c>
      <c r="F72" s="292">
        <v>0</v>
      </c>
      <c r="G72" s="292">
        <f>SUM(G73:G74)</f>
        <v>0</v>
      </c>
      <c r="H72" s="292"/>
      <c r="I72" s="292">
        <f>SUM(I74)</f>
        <v>0</v>
      </c>
      <c r="J72" s="292">
        <f>SUM(J74)</f>
        <v>0</v>
      </c>
    </row>
    <row r="73" spans="1:10" x14ac:dyDescent="0.25">
      <c r="A73" s="108"/>
      <c r="B73" s="11">
        <v>713004</v>
      </c>
      <c r="C73" s="72" t="s">
        <v>132</v>
      </c>
      <c r="D73" s="38">
        <v>0</v>
      </c>
      <c r="E73" s="356">
        <v>0</v>
      </c>
      <c r="F73" s="113">
        <v>0</v>
      </c>
      <c r="G73" s="113"/>
      <c r="H73" s="113"/>
      <c r="I73" s="113"/>
      <c r="J73" s="113"/>
    </row>
    <row r="74" spans="1:10" x14ac:dyDescent="0.25">
      <c r="A74" s="108"/>
      <c r="B74" s="11">
        <v>718004</v>
      </c>
      <c r="C74" s="114" t="s">
        <v>163</v>
      </c>
      <c r="D74" s="38">
        <v>0</v>
      </c>
      <c r="E74" s="356">
        <v>0</v>
      </c>
      <c r="F74" s="49">
        <v>0</v>
      </c>
      <c r="G74" s="49"/>
      <c r="H74" s="49"/>
      <c r="I74" s="49"/>
      <c r="J74" s="49"/>
    </row>
    <row r="75" spans="1:10" s="118" customFormat="1" x14ac:dyDescent="0.25">
      <c r="A75" s="175" t="s">
        <v>94</v>
      </c>
      <c r="B75" s="260"/>
      <c r="C75" s="267"/>
      <c r="D75" s="296">
        <f>SUM(D76:D78)</f>
        <v>1173</v>
      </c>
      <c r="E75" s="296">
        <f>SUM(E76:E78)</f>
        <v>0</v>
      </c>
      <c r="F75" s="296">
        <f>SUM(F76:F77)</f>
        <v>0</v>
      </c>
      <c r="G75" s="296">
        <f>SUM(G77)</f>
        <v>0</v>
      </c>
      <c r="H75" s="296">
        <f>SUM(H76:H77)</f>
        <v>0</v>
      </c>
      <c r="I75" s="296">
        <f>SUM(I77)</f>
        <v>0</v>
      </c>
      <c r="J75" s="296">
        <f>SUM(J77)</f>
        <v>0</v>
      </c>
    </row>
    <row r="76" spans="1:10" ht="15.75" x14ac:dyDescent="0.25">
      <c r="A76" s="108"/>
      <c r="B76" s="11">
        <v>717001</v>
      </c>
      <c r="C76" s="114" t="s">
        <v>156</v>
      </c>
      <c r="D76" s="80">
        <v>0</v>
      </c>
      <c r="E76" s="360">
        <v>0</v>
      </c>
      <c r="F76" s="80">
        <v>0</v>
      </c>
      <c r="G76" s="80"/>
      <c r="H76" s="80"/>
      <c r="I76" s="115"/>
      <c r="J76" s="115"/>
    </row>
    <row r="77" spans="1:10" ht="15.75" x14ac:dyDescent="0.25">
      <c r="A77" s="108"/>
      <c r="B77" s="11">
        <v>717002</v>
      </c>
      <c r="C77" s="72" t="s">
        <v>141</v>
      </c>
      <c r="D77" s="78">
        <v>0</v>
      </c>
      <c r="E77" s="361">
        <v>0</v>
      </c>
      <c r="F77" s="81">
        <v>0</v>
      </c>
      <c r="G77" s="81"/>
      <c r="H77" s="81"/>
      <c r="I77" s="81"/>
      <c r="J77" s="81"/>
    </row>
    <row r="78" spans="1:10" ht="28.5" x14ac:dyDescent="0.25">
      <c r="A78" s="108"/>
      <c r="B78" s="11">
        <v>713004</v>
      </c>
      <c r="C78" s="72" t="s">
        <v>193</v>
      </c>
      <c r="D78" s="78">
        <v>1173</v>
      </c>
      <c r="E78" s="361">
        <v>0</v>
      </c>
      <c r="F78" s="81"/>
      <c r="G78" s="81"/>
      <c r="H78" s="81"/>
      <c r="I78" s="81"/>
      <c r="J78" s="81"/>
    </row>
    <row r="79" spans="1:10" s="118" customFormat="1" x14ac:dyDescent="0.25">
      <c r="A79" s="264" t="s">
        <v>114</v>
      </c>
      <c r="B79" s="262"/>
      <c r="C79" s="259"/>
      <c r="D79" s="292">
        <f t="shared" ref="D79:H79" si="6">SUM(D80)</f>
        <v>0</v>
      </c>
      <c r="E79" s="292">
        <f t="shared" si="6"/>
        <v>0</v>
      </c>
      <c r="F79" s="292">
        <f t="shared" si="6"/>
        <v>0</v>
      </c>
      <c r="G79" s="292">
        <v>0</v>
      </c>
      <c r="H79" s="292">
        <f t="shared" si="6"/>
        <v>0</v>
      </c>
      <c r="I79" s="292">
        <f>SUM(I80)</f>
        <v>0</v>
      </c>
      <c r="J79" s="292">
        <f>SUM(J80)</f>
        <v>0</v>
      </c>
    </row>
    <row r="80" spans="1:10" x14ac:dyDescent="0.25">
      <c r="A80" s="109"/>
      <c r="B80" s="11">
        <v>713004</v>
      </c>
      <c r="C80" s="72" t="s">
        <v>164</v>
      </c>
      <c r="D80" s="38">
        <v>0</v>
      </c>
      <c r="E80" s="356">
        <v>0</v>
      </c>
      <c r="F80" s="38">
        <v>0</v>
      </c>
      <c r="G80" s="38">
        <v>0</v>
      </c>
      <c r="H80" s="38"/>
      <c r="I80" s="38"/>
      <c r="J80" s="38"/>
    </row>
    <row r="81" spans="1:10" s="118" customFormat="1" x14ac:dyDescent="0.25">
      <c r="A81" s="264" t="s">
        <v>114</v>
      </c>
      <c r="B81" s="262"/>
      <c r="C81" s="259"/>
      <c r="D81" s="292"/>
      <c r="E81" s="292"/>
      <c r="F81" s="292">
        <f>SUM(F71:F71)</f>
        <v>0</v>
      </c>
      <c r="G81" s="292">
        <f>SUM(G71:G71)</f>
        <v>0</v>
      </c>
      <c r="H81" s="292">
        <f>SUM(H71:H71)</f>
        <v>0</v>
      </c>
      <c r="I81" s="292">
        <f>SUM(I71:I71)</f>
        <v>0</v>
      </c>
      <c r="J81" s="292">
        <f>SUM(J71:J71)</f>
        <v>0</v>
      </c>
    </row>
    <row r="82" spans="1:10" s="118" customFormat="1" x14ac:dyDescent="0.25">
      <c r="A82" s="264" t="s">
        <v>165</v>
      </c>
      <c r="B82" s="262"/>
      <c r="C82" s="259"/>
      <c r="D82" s="292">
        <f>SUM(D83:D85)</f>
        <v>0</v>
      </c>
      <c r="E82" s="292">
        <f>SUM(E83:E85)</f>
        <v>6310</v>
      </c>
      <c r="F82" s="292">
        <v>7000</v>
      </c>
      <c r="G82" s="292">
        <f>SUM(G83:G85)</f>
        <v>0</v>
      </c>
      <c r="H82" s="292">
        <f>SUM(H83:H85)</f>
        <v>144182</v>
      </c>
      <c r="I82" s="292">
        <f>SUM(I83:I85)</f>
        <v>0</v>
      </c>
      <c r="J82" s="292">
        <f>SUM(J83:J85)</f>
        <v>0</v>
      </c>
    </row>
    <row r="83" spans="1:10" x14ac:dyDescent="0.25">
      <c r="A83" s="110"/>
      <c r="B83" s="58">
        <v>713001</v>
      </c>
      <c r="C83" s="100" t="s">
        <v>129</v>
      </c>
      <c r="D83" s="111">
        <v>0</v>
      </c>
      <c r="E83" s="356">
        <v>6310</v>
      </c>
      <c r="F83" s="111">
        <v>0</v>
      </c>
      <c r="G83" s="111"/>
      <c r="H83" s="305"/>
      <c r="I83" s="111"/>
      <c r="J83" s="111"/>
    </row>
    <row r="84" spans="1:10" x14ac:dyDescent="0.25">
      <c r="A84" s="109"/>
      <c r="B84" s="11">
        <v>713004</v>
      </c>
      <c r="C84" s="72" t="s">
        <v>164</v>
      </c>
      <c r="D84" s="38">
        <v>0</v>
      </c>
      <c r="E84" s="356">
        <v>0</v>
      </c>
      <c r="F84" s="38">
        <v>0</v>
      </c>
      <c r="G84" s="38"/>
      <c r="H84" s="38"/>
      <c r="I84" s="38"/>
      <c r="J84" s="38"/>
    </row>
    <row r="85" spans="1:10" x14ac:dyDescent="0.25">
      <c r="A85" s="110"/>
      <c r="B85" s="58">
        <v>717002</v>
      </c>
      <c r="C85" s="100" t="s">
        <v>166</v>
      </c>
      <c r="D85" s="111">
        <v>0</v>
      </c>
      <c r="E85" s="356">
        <v>0</v>
      </c>
      <c r="F85" s="111"/>
      <c r="G85" s="111"/>
      <c r="H85" s="111">
        <v>144182</v>
      </c>
      <c r="I85" s="111">
        <v>0</v>
      </c>
      <c r="J85" s="111"/>
    </row>
    <row r="86" spans="1:10" s="118" customFormat="1" x14ac:dyDescent="0.25">
      <c r="A86" s="264" t="s">
        <v>194</v>
      </c>
      <c r="B86" s="262"/>
      <c r="C86" s="259"/>
      <c r="D86" s="292">
        <f>SUM(D88+D89)</f>
        <v>25312</v>
      </c>
      <c r="E86" s="292">
        <f>SUM(E88+E89)</f>
        <v>0</v>
      </c>
      <c r="F86" s="292">
        <f t="shared" ref="F86:J86" si="7">SUM(F89)</f>
        <v>0</v>
      </c>
      <c r="G86" s="292">
        <v>0</v>
      </c>
      <c r="H86" s="292">
        <f t="shared" si="7"/>
        <v>501607</v>
      </c>
      <c r="I86" s="292">
        <f t="shared" si="7"/>
        <v>0</v>
      </c>
      <c r="J86" s="292">
        <f t="shared" si="7"/>
        <v>0</v>
      </c>
    </row>
    <row r="87" spans="1:10" x14ac:dyDescent="0.25">
      <c r="A87" s="112"/>
      <c r="B87" s="116">
        <v>713001</v>
      </c>
      <c r="C87" s="117" t="s">
        <v>129</v>
      </c>
      <c r="D87" s="113"/>
      <c r="E87" s="362">
        <v>0</v>
      </c>
      <c r="F87" s="113"/>
      <c r="G87" s="113"/>
      <c r="H87" s="113"/>
      <c r="I87" s="38"/>
      <c r="J87" s="113"/>
    </row>
    <row r="88" spans="1:10" x14ac:dyDescent="0.25">
      <c r="A88" s="112"/>
      <c r="B88" s="116">
        <v>716</v>
      </c>
      <c r="C88" s="117" t="s">
        <v>167</v>
      </c>
      <c r="D88" s="38">
        <v>19532</v>
      </c>
      <c r="E88" s="356">
        <v>0</v>
      </c>
      <c r="F88" s="113"/>
      <c r="G88" s="113"/>
      <c r="H88" s="113"/>
      <c r="I88" s="38"/>
      <c r="J88" s="113"/>
    </row>
    <row r="89" spans="1:10" x14ac:dyDescent="0.25">
      <c r="A89" s="112"/>
      <c r="B89" s="116">
        <v>717002</v>
      </c>
      <c r="C89" s="117" t="s">
        <v>141</v>
      </c>
      <c r="D89" s="38">
        <v>5780</v>
      </c>
      <c r="E89" s="356">
        <v>0</v>
      </c>
      <c r="F89" s="38"/>
      <c r="G89" s="38">
        <v>0</v>
      </c>
      <c r="H89" s="38">
        <v>501607</v>
      </c>
      <c r="I89" s="38">
        <v>0</v>
      </c>
      <c r="J89" s="38"/>
    </row>
    <row r="90" spans="1:10" x14ac:dyDescent="0.25">
      <c r="A90" s="253" t="s">
        <v>168</v>
      </c>
      <c r="B90" s="297"/>
      <c r="C90" s="298"/>
      <c r="D90" s="299">
        <f>D8+D14+D21+D26+D29+D30+D39+D35+D48+D51+D53+D60+D65+D72+D75+D79+D81+D82+D86</f>
        <v>222544.47999999998</v>
      </c>
      <c r="E90" s="299">
        <f>E8+E14+E21+E26+E29+E30+E35+E39+E48+E51+E53+E60+E65+E72+E75+E79+E81+E82+E86</f>
        <v>216929.14</v>
      </c>
      <c r="F90" s="299">
        <f>SUM(F8+F14+F21+F26+F29+F35+F39+F48+F53+F60+F65+F75+F79+F81+F82+F86)</f>
        <v>57495</v>
      </c>
      <c r="G90" s="299">
        <f>SUM(G8+G14+G21+G26+G29+G35+G39+G48+G53+G60+G65+G75+G79+G81+G82+G86)</f>
        <v>16520</v>
      </c>
      <c r="H90" s="299">
        <f>SUM(H8+H14+H21+H26+H29+H35+H39+H48+H53+H60+H65+H75+H79+H81+H82+H86)</f>
        <v>723018</v>
      </c>
      <c r="I90" s="299">
        <f>SUM(I8+I14+I21+I26+I29+I35+I39+I48+I53+I60+I65+I75+I79+I81+I82+I86)</f>
        <v>0</v>
      </c>
      <c r="J90" s="299">
        <v>0</v>
      </c>
    </row>
  </sheetData>
  <sheetProtection selectLockedCells="1" selectUnlockedCells="1"/>
  <mergeCells count="3">
    <mergeCell ref="A32:J32"/>
    <mergeCell ref="A62:J62"/>
    <mergeCell ref="A51:C5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6"/>
  <sheetViews>
    <sheetView topLeftCell="A193" zoomScale="65" zoomScaleNormal="65" workbookViewId="0">
      <selection activeCell="A163" sqref="A163:XFD163"/>
    </sheetView>
  </sheetViews>
  <sheetFormatPr defaultRowHeight="15" x14ac:dyDescent="0.25"/>
  <cols>
    <col min="1" max="1" width="0.140625" customWidth="1"/>
    <col min="2" max="2" width="8.7109375" customWidth="1"/>
    <col min="3" max="3" width="33.7109375" bestFit="1" customWidth="1"/>
    <col min="4" max="4" width="11" customWidth="1"/>
    <col min="5" max="5" width="11.85546875" customWidth="1"/>
    <col min="6" max="6" width="13" customWidth="1"/>
    <col min="7" max="7" width="11.140625" customWidth="1"/>
    <col min="8" max="8" width="12.28515625" customWidth="1"/>
    <col min="9" max="10" width="10.140625" bestFit="1" customWidth="1"/>
  </cols>
  <sheetData>
    <row r="1" spans="1:11" x14ac:dyDescent="0.25">
      <c r="A1" s="25"/>
      <c r="B1" s="228"/>
      <c r="C1" s="229"/>
      <c r="D1" s="230"/>
      <c r="E1" s="230"/>
      <c r="F1" s="230"/>
      <c r="G1" s="230"/>
      <c r="H1" s="230"/>
      <c r="I1" s="230"/>
      <c r="J1" s="230"/>
    </row>
    <row r="2" spans="1:11" ht="20.25" x14ac:dyDescent="0.3">
      <c r="A2" s="1" t="s">
        <v>195</v>
      </c>
      <c r="B2" s="213"/>
      <c r="C2" s="190"/>
      <c r="D2" s="190"/>
      <c r="E2" s="190"/>
      <c r="F2" s="190"/>
      <c r="G2" s="190"/>
      <c r="H2" s="190"/>
      <c r="I2" s="190"/>
      <c r="J2" s="190"/>
    </row>
    <row r="3" spans="1:11" x14ac:dyDescent="0.25">
      <c r="A3" s="26"/>
      <c r="B3" s="213"/>
      <c r="C3" s="190"/>
      <c r="D3" s="190"/>
      <c r="E3" s="190"/>
      <c r="F3" s="190"/>
      <c r="G3" s="190"/>
      <c r="H3" s="190"/>
      <c r="I3" s="213"/>
      <c r="J3" s="213"/>
    </row>
    <row r="4" spans="1:11" x14ac:dyDescent="0.25">
      <c r="A4" s="28"/>
      <c r="B4" s="24"/>
      <c r="C4" s="29"/>
      <c r="D4" s="30" t="s">
        <v>0</v>
      </c>
      <c r="E4" s="30" t="s">
        <v>0</v>
      </c>
      <c r="F4" s="30" t="s">
        <v>0</v>
      </c>
      <c r="G4" s="30" t="s">
        <v>0</v>
      </c>
      <c r="H4" s="30" t="s">
        <v>0</v>
      </c>
      <c r="I4" s="30" t="s">
        <v>0</v>
      </c>
      <c r="J4" s="30" t="s">
        <v>0</v>
      </c>
    </row>
    <row r="5" spans="1:11" x14ac:dyDescent="0.25">
      <c r="A5" s="31" t="s">
        <v>57</v>
      </c>
      <c r="B5" s="231"/>
      <c r="C5" s="232"/>
      <c r="D5" s="233" t="s">
        <v>2</v>
      </c>
      <c r="E5" s="234" t="s">
        <v>197</v>
      </c>
      <c r="F5" s="233" t="s">
        <v>198</v>
      </c>
      <c r="G5" s="235" t="s">
        <v>199</v>
      </c>
      <c r="H5" s="233" t="s">
        <v>3</v>
      </c>
      <c r="I5" s="235" t="s">
        <v>4</v>
      </c>
      <c r="J5" s="235" t="s">
        <v>200</v>
      </c>
    </row>
    <row r="6" spans="1:11" x14ac:dyDescent="0.25">
      <c r="A6" s="75" t="s">
        <v>58</v>
      </c>
      <c r="B6" s="256"/>
      <c r="C6" s="257"/>
      <c r="D6" s="258">
        <f>SUM(D7:D17)</f>
        <v>297659.43</v>
      </c>
      <c r="E6" s="258">
        <f>SUM(E7:E17)</f>
        <v>288745.81</v>
      </c>
      <c r="F6" s="258">
        <f>SUM(F7:F17)</f>
        <v>298725</v>
      </c>
      <c r="G6" s="258">
        <f t="shared" ref="G6:J6" si="0">SUM(G7:G17)</f>
        <v>255264</v>
      </c>
      <c r="H6" s="258">
        <f>SUM(H7:H17)</f>
        <v>351914</v>
      </c>
      <c r="I6" s="258">
        <f t="shared" si="0"/>
        <v>370268</v>
      </c>
      <c r="J6" s="258">
        <f t="shared" si="0"/>
        <v>340460</v>
      </c>
    </row>
    <row r="7" spans="1:11" x14ac:dyDescent="0.25">
      <c r="A7" s="32"/>
      <c r="B7" s="13">
        <v>610</v>
      </c>
      <c r="C7" s="42" t="s">
        <v>59</v>
      </c>
      <c r="D7" s="33">
        <v>148307.72</v>
      </c>
      <c r="E7" s="33">
        <v>148306.41</v>
      </c>
      <c r="F7" s="33">
        <v>167965</v>
      </c>
      <c r="G7" s="306">
        <v>167516</v>
      </c>
      <c r="H7" s="306">
        <v>221493</v>
      </c>
      <c r="I7" s="306">
        <v>204461</v>
      </c>
      <c r="J7" s="306">
        <v>204653</v>
      </c>
      <c r="K7" s="334"/>
    </row>
    <row r="8" spans="1:11" x14ac:dyDescent="0.25">
      <c r="A8" s="9"/>
      <c r="B8" s="11">
        <v>620</v>
      </c>
      <c r="C8" s="42" t="s">
        <v>60</v>
      </c>
      <c r="D8" s="33">
        <v>59363.86</v>
      </c>
      <c r="E8" s="33">
        <v>61820.4</v>
      </c>
      <c r="F8" s="33">
        <v>60385</v>
      </c>
      <c r="G8" s="306">
        <v>48310</v>
      </c>
      <c r="H8" s="306">
        <v>73407</v>
      </c>
      <c r="I8" s="306">
        <v>79368</v>
      </c>
      <c r="J8" s="306">
        <v>79368</v>
      </c>
    </row>
    <row r="9" spans="1:11" x14ac:dyDescent="0.25">
      <c r="A9" s="9"/>
      <c r="B9" s="13">
        <v>631</v>
      </c>
      <c r="C9" s="68" t="s">
        <v>61</v>
      </c>
      <c r="D9" s="33">
        <v>101.51</v>
      </c>
      <c r="E9" s="33">
        <v>0.5</v>
      </c>
      <c r="F9" s="33">
        <v>100</v>
      </c>
      <c r="G9" s="33">
        <v>259</v>
      </c>
      <c r="H9" s="33">
        <v>300</v>
      </c>
      <c r="I9" s="33">
        <v>300</v>
      </c>
      <c r="J9" s="33">
        <v>300</v>
      </c>
    </row>
    <row r="10" spans="1:11" x14ac:dyDescent="0.25">
      <c r="A10" s="16"/>
      <c r="B10" s="13">
        <v>632</v>
      </c>
      <c r="C10" s="42" t="s">
        <v>62</v>
      </c>
      <c r="D10" s="33">
        <v>10998.94</v>
      </c>
      <c r="E10" s="33">
        <v>11025.39</v>
      </c>
      <c r="F10" s="33">
        <v>11000</v>
      </c>
      <c r="G10" s="33">
        <v>12070</v>
      </c>
      <c r="H10" s="33">
        <v>13150</v>
      </c>
      <c r="I10" s="33">
        <v>13150</v>
      </c>
      <c r="J10" s="33">
        <v>13150</v>
      </c>
    </row>
    <row r="11" spans="1:11" x14ac:dyDescent="0.25">
      <c r="A11" s="16"/>
      <c r="B11" s="13">
        <v>633</v>
      </c>
      <c r="C11" s="68" t="s">
        <v>63</v>
      </c>
      <c r="D11" s="33">
        <v>8319.15</v>
      </c>
      <c r="E11" s="33">
        <v>6816.24</v>
      </c>
      <c r="F11" s="33">
        <v>7000</v>
      </c>
      <c r="G11" s="33">
        <v>3735</v>
      </c>
      <c r="H11" s="33">
        <v>1675</v>
      </c>
      <c r="I11" s="33">
        <v>1100</v>
      </c>
      <c r="J11" s="33">
        <v>1100</v>
      </c>
    </row>
    <row r="12" spans="1:11" x14ac:dyDescent="0.25">
      <c r="A12" s="16"/>
      <c r="B12" s="13">
        <v>634</v>
      </c>
      <c r="C12" s="68" t="s">
        <v>64</v>
      </c>
      <c r="D12" s="33">
        <v>1092.6400000000001</v>
      </c>
      <c r="E12" s="33">
        <v>1408.28</v>
      </c>
      <c r="F12" s="33">
        <v>1500</v>
      </c>
      <c r="G12" s="33"/>
      <c r="H12" s="33">
        <v>1650</v>
      </c>
      <c r="I12" s="33">
        <v>1650</v>
      </c>
      <c r="J12" s="33">
        <v>1650</v>
      </c>
    </row>
    <row r="13" spans="1:11" x14ac:dyDescent="0.25">
      <c r="A13" s="16"/>
      <c r="B13" s="13">
        <v>635</v>
      </c>
      <c r="C13" s="68" t="s">
        <v>65</v>
      </c>
      <c r="D13" s="33">
        <v>2018.36</v>
      </c>
      <c r="E13" s="33">
        <v>3711</v>
      </c>
      <c r="F13" s="33">
        <v>5000</v>
      </c>
      <c r="G13" s="33">
        <v>2048</v>
      </c>
      <c r="H13" s="33">
        <v>2000</v>
      </c>
      <c r="I13" s="33">
        <v>32000</v>
      </c>
      <c r="J13" s="33">
        <v>2000</v>
      </c>
    </row>
    <row r="14" spans="1:11" x14ac:dyDescent="0.25">
      <c r="A14" s="16"/>
      <c r="B14" s="13">
        <v>636</v>
      </c>
      <c r="C14" s="68" t="s">
        <v>77</v>
      </c>
      <c r="D14" s="33">
        <v>0</v>
      </c>
      <c r="E14" s="33">
        <v>1870</v>
      </c>
      <c r="F14" s="33">
        <v>0</v>
      </c>
      <c r="G14" s="33"/>
      <c r="H14" s="33">
        <v>0</v>
      </c>
      <c r="I14" s="33">
        <v>0</v>
      </c>
      <c r="J14" s="33">
        <v>0</v>
      </c>
    </row>
    <row r="15" spans="1:11" x14ac:dyDescent="0.25">
      <c r="A15" s="16"/>
      <c r="B15" s="13">
        <v>637</v>
      </c>
      <c r="C15" s="68" t="s">
        <v>66</v>
      </c>
      <c r="D15" s="33">
        <v>40453.879999999997</v>
      </c>
      <c r="E15" s="33">
        <v>37463.919999999998</v>
      </c>
      <c r="F15" s="33">
        <v>30000</v>
      </c>
      <c r="G15" s="33">
        <v>18914</v>
      </c>
      <c r="H15" s="33">
        <v>22730</v>
      </c>
      <c r="I15" s="33">
        <v>22730</v>
      </c>
      <c r="J15" s="33">
        <v>22730</v>
      </c>
    </row>
    <row r="16" spans="1:11" x14ac:dyDescent="0.25">
      <c r="A16" s="16"/>
      <c r="B16" s="13">
        <v>641</v>
      </c>
      <c r="C16" s="68" t="s">
        <v>38</v>
      </c>
      <c r="D16" s="33">
        <v>8922.3700000000008</v>
      </c>
      <c r="E16" s="33">
        <v>9341.17</v>
      </c>
      <c r="F16" s="33">
        <v>8000</v>
      </c>
      <c r="G16" s="33"/>
      <c r="H16" s="33">
        <v>8009</v>
      </c>
      <c r="I16" s="33">
        <v>8009</v>
      </c>
      <c r="J16" s="33">
        <v>8009</v>
      </c>
    </row>
    <row r="17" spans="1:10" x14ac:dyDescent="0.25">
      <c r="A17" s="9"/>
      <c r="B17" s="11">
        <v>642</v>
      </c>
      <c r="C17" s="68" t="s">
        <v>67</v>
      </c>
      <c r="D17" s="33">
        <v>18081</v>
      </c>
      <c r="E17" s="33">
        <v>6982.5</v>
      </c>
      <c r="F17" s="33">
        <v>7775</v>
      </c>
      <c r="G17" s="33">
        <v>2412</v>
      </c>
      <c r="H17" s="33">
        <v>7500</v>
      </c>
      <c r="I17" s="33">
        <v>7500</v>
      </c>
      <c r="J17" s="9">
        <v>7500</v>
      </c>
    </row>
    <row r="18" spans="1:10" x14ac:dyDescent="0.25">
      <c r="A18" s="7" t="s">
        <v>68</v>
      </c>
      <c r="B18" s="174"/>
      <c r="C18" s="259"/>
      <c r="D18" s="260">
        <f t="shared" ref="D18:J18" si="1">SUM(D19)</f>
        <v>613</v>
      </c>
      <c r="E18" s="260">
        <f t="shared" si="1"/>
        <v>534.48</v>
      </c>
      <c r="F18" s="260">
        <f t="shared" si="1"/>
        <v>500</v>
      </c>
      <c r="G18" s="260">
        <f t="shared" si="1"/>
        <v>1634</v>
      </c>
      <c r="H18" s="260">
        <f t="shared" si="1"/>
        <v>1100</v>
      </c>
      <c r="I18" s="260">
        <f t="shared" si="1"/>
        <v>1100</v>
      </c>
      <c r="J18" s="260">
        <f t="shared" si="1"/>
        <v>1100</v>
      </c>
    </row>
    <row r="19" spans="1:10" x14ac:dyDescent="0.25">
      <c r="A19" s="9"/>
      <c r="B19" s="13">
        <v>637</v>
      </c>
      <c r="C19" s="68" t="s">
        <v>66</v>
      </c>
      <c r="D19" s="33">
        <v>613</v>
      </c>
      <c r="E19" s="33">
        <v>534.48</v>
      </c>
      <c r="F19" s="33">
        <v>500</v>
      </c>
      <c r="G19" s="33">
        <v>1634</v>
      </c>
      <c r="H19" s="33">
        <v>1100</v>
      </c>
      <c r="I19" s="33">
        <v>1100</v>
      </c>
      <c r="J19" s="33">
        <v>1100</v>
      </c>
    </row>
    <row r="20" spans="1:10" x14ac:dyDescent="0.25">
      <c r="A20" s="53" t="s">
        <v>69</v>
      </c>
      <c r="B20" s="174"/>
      <c r="C20" s="259"/>
      <c r="D20" s="258">
        <f t="shared" ref="D20" si="2">SUM(D21:D28)</f>
        <v>2782.13</v>
      </c>
      <c r="E20" s="258">
        <f t="shared" ref="E20:J20" si="3">SUM(E21:E28)</f>
        <v>5308.4</v>
      </c>
      <c r="F20" s="258">
        <f t="shared" si="3"/>
        <v>0</v>
      </c>
      <c r="G20" s="258">
        <f t="shared" si="3"/>
        <v>0</v>
      </c>
      <c r="H20" s="258">
        <f t="shared" si="3"/>
        <v>0</v>
      </c>
      <c r="I20" s="258">
        <f t="shared" si="3"/>
        <v>0</v>
      </c>
      <c r="J20" s="258">
        <f t="shared" si="3"/>
        <v>0</v>
      </c>
    </row>
    <row r="21" spans="1:10" x14ac:dyDescent="0.25">
      <c r="A21" s="16"/>
      <c r="B21" s="13">
        <v>610</v>
      </c>
      <c r="C21" s="42" t="s">
        <v>59</v>
      </c>
      <c r="D21" s="33">
        <v>180</v>
      </c>
      <c r="E21" s="33">
        <v>480</v>
      </c>
      <c r="F21" s="33">
        <v>0</v>
      </c>
      <c r="G21" s="33"/>
      <c r="H21" s="33">
        <v>0</v>
      </c>
      <c r="I21" s="33">
        <v>0</v>
      </c>
      <c r="J21" s="33">
        <v>0</v>
      </c>
    </row>
    <row r="22" spans="1:10" x14ac:dyDescent="0.25">
      <c r="A22" s="16"/>
      <c r="B22" s="13">
        <v>620</v>
      </c>
      <c r="C22" s="42" t="s">
        <v>60</v>
      </c>
      <c r="D22" s="33">
        <v>63</v>
      </c>
      <c r="E22" s="33">
        <v>169.36</v>
      </c>
      <c r="F22" s="33">
        <v>0</v>
      </c>
      <c r="G22" s="33"/>
      <c r="H22" s="33">
        <v>0</v>
      </c>
      <c r="I22" s="33">
        <v>0</v>
      </c>
      <c r="J22" s="33">
        <v>0</v>
      </c>
    </row>
    <row r="23" spans="1:10" x14ac:dyDescent="0.25">
      <c r="A23" s="16"/>
      <c r="B23" s="13">
        <v>631</v>
      </c>
      <c r="C23" s="42" t="s">
        <v>61</v>
      </c>
      <c r="D23" s="33">
        <v>4.4000000000000004</v>
      </c>
      <c r="E23" s="33">
        <v>0</v>
      </c>
      <c r="F23" s="33">
        <v>0</v>
      </c>
      <c r="G23" s="33"/>
      <c r="H23" s="33">
        <v>0</v>
      </c>
      <c r="I23" s="33">
        <v>0</v>
      </c>
      <c r="J23" s="33">
        <v>0</v>
      </c>
    </row>
    <row r="24" spans="1:10" x14ac:dyDescent="0.25">
      <c r="A24" s="16"/>
      <c r="B24" s="13">
        <v>632</v>
      </c>
      <c r="C24" s="42" t="s">
        <v>62</v>
      </c>
      <c r="D24" s="33">
        <v>97.5</v>
      </c>
      <c r="E24" s="33">
        <v>390</v>
      </c>
      <c r="F24" s="33">
        <v>0</v>
      </c>
      <c r="G24" s="33"/>
      <c r="H24" s="33">
        <v>0</v>
      </c>
      <c r="I24" s="33">
        <v>0</v>
      </c>
      <c r="J24" s="33">
        <v>0</v>
      </c>
    </row>
    <row r="25" spans="1:10" x14ac:dyDescent="0.25">
      <c r="A25" s="9"/>
      <c r="B25" s="13">
        <v>633</v>
      </c>
      <c r="C25" s="68" t="s">
        <v>70</v>
      </c>
      <c r="D25" s="33">
        <v>123.6</v>
      </c>
      <c r="E25" s="33">
        <v>275.95999999999998</v>
      </c>
      <c r="F25" s="33">
        <v>0</v>
      </c>
      <c r="G25" s="33"/>
      <c r="H25" s="33">
        <v>0</v>
      </c>
      <c r="I25" s="33">
        <v>0</v>
      </c>
      <c r="J25" s="33">
        <v>0</v>
      </c>
    </row>
    <row r="26" spans="1:10" x14ac:dyDescent="0.25">
      <c r="A26" s="9"/>
      <c r="B26" s="13">
        <v>635</v>
      </c>
      <c r="C26" s="68" t="s">
        <v>65</v>
      </c>
      <c r="D26" s="33">
        <v>36.299999999999997</v>
      </c>
      <c r="E26" s="33">
        <v>105</v>
      </c>
      <c r="F26" s="33">
        <v>0</v>
      </c>
      <c r="G26" s="33"/>
      <c r="H26" s="33">
        <v>0</v>
      </c>
      <c r="I26" s="33">
        <v>0</v>
      </c>
      <c r="J26" s="33">
        <v>0</v>
      </c>
    </row>
    <row r="27" spans="1:10" x14ac:dyDescent="0.25">
      <c r="A27" s="9"/>
      <c r="B27" s="13">
        <v>634</v>
      </c>
      <c r="C27" s="68" t="s">
        <v>64</v>
      </c>
      <c r="D27" s="33">
        <v>60</v>
      </c>
      <c r="E27" s="33">
        <v>110</v>
      </c>
      <c r="F27" s="33">
        <v>0</v>
      </c>
      <c r="G27" s="33"/>
      <c r="H27" s="33">
        <v>0</v>
      </c>
      <c r="I27" s="33">
        <v>0</v>
      </c>
      <c r="J27" s="33">
        <v>0</v>
      </c>
    </row>
    <row r="28" spans="1:10" x14ac:dyDescent="0.25">
      <c r="A28" s="9"/>
      <c r="B28" s="13">
        <v>637</v>
      </c>
      <c r="C28" s="68" t="s">
        <v>66</v>
      </c>
      <c r="D28" s="33">
        <v>2217.33</v>
      </c>
      <c r="E28" s="33">
        <v>3778.08</v>
      </c>
      <c r="F28" s="33">
        <v>0</v>
      </c>
      <c r="G28" s="33"/>
      <c r="H28" s="33">
        <v>0</v>
      </c>
      <c r="I28" s="33">
        <v>0</v>
      </c>
      <c r="J28" s="33">
        <v>0</v>
      </c>
    </row>
    <row r="29" spans="1:10" x14ac:dyDescent="0.25">
      <c r="A29" s="34" t="s">
        <v>71</v>
      </c>
      <c r="B29" s="179"/>
      <c r="C29" s="261"/>
      <c r="D29" s="260">
        <f>SUM( D30:D31)</f>
        <v>255</v>
      </c>
      <c r="E29" s="260">
        <f>SUM( E30:E31)</f>
        <v>1146.75</v>
      </c>
      <c r="F29" s="175">
        <f>SUM(F30:F31)</f>
        <v>100</v>
      </c>
      <c r="G29" s="175">
        <f>SUM(G30:G31)</f>
        <v>0</v>
      </c>
      <c r="H29" s="175">
        <f>SUM(H30:H30)</f>
        <v>0</v>
      </c>
      <c r="I29" s="175">
        <f>SUM(I30:I30)</f>
        <v>0</v>
      </c>
      <c r="J29" s="175">
        <f>SUM(J30:J30)</f>
        <v>0</v>
      </c>
    </row>
    <row r="30" spans="1:10" x14ac:dyDescent="0.25">
      <c r="A30" s="16"/>
      <c r="B30" s="13">
        <v>633</v>
      </c>
      <c r="C30" s="68" t="s">
        <v>70</v>
      </c>
      <c r="D30" s="9">
        <v>255</v>
      </c>
      <c r="E30" s="9">
        <v>65</v>
      </c>
      <c r="F30" s="9">
        <v>100</v>
      </c>
      <c r="G30" s="9"/>
      <c r="H30" s="9">
        <v>0</v>
      </c>
      <c r="I30" s="9">
        <v>0</v>
      </c>
      <c r="J30" s="9">
        <v>0</v>
      </c>
    </row>
    <row r="31" spans="1:10" x14ac:dyDescent="0.25">
      <c r="A31" s="9"/>
      <c r="B31" s="13">
        <v>637</v>
      </c>
      <c r="C31" s="68" t="s">
        <v>66</v>
      </c>
      <c r="D31" s="33"/>
      <c r="E31" s="33">
        <v>1081.75</v>
      </c>
      <c r="F31" s="33">
        <v>0</v>
      </c>
      <c r="G31" s="33"/>
      <c r="H31" s="33">
        <v>0</v>
      </c>
      <c r="I31" s="33">
        <v>0</v>
      </c>
      <c r="J31" s="33">
        <v>0</v>
      </c>
    </row>
    <row r="32" spans="1:10" x14ac:dyDescent="0.25">
      <c r="A32" s="34" t="s">
        <v>72</v>
      </c>
      <c r="B32" s="179"/>
      <c r="C32" s="261"/>
      <c r="D32" s="260">
        <f>SUM(D33)</f>
        <v>8507</v>
      </c>
      <c r="E32" s="260">
        <f>SUM(E33)</f>
        <v>10347.42</v>
      </c>
      <c r="F32" s="260">
        <f>SUM(F33)</f>
        <v>13240</v>
      </c>
      <c r="G32" s="260">
        <f>SUM(G33)</f>
        <v>0</v>
      </c>
      <c r="H32" s="175">
        <f>SUM(H33:H33)</f>
        <v>17680</v>
      </c>
      <c r="I32" s="175">
        <f>SUM(I33:I33)</f>
        <v>17680</v>
      </c>
      <c r="J32" s="175">
        <f>SUM(J33:J33)</f>
        <v>17680</v>
      </c>
    </row>
    <row r="33" spans="1:10" x14ac:dyDescent="0.25">
      <c r="A33" s="16"/>
      <c r="B33" s="13">
        <v>651</v>
      </c>
      <c r="C33" s="68" t="s">
        <v>73</v>
      </c>
      <c r="D33" s="9">
        <v>8507</v>
      </c>
      <c r="E33" s="9">
        <v>10347.42</v>
      </c>
      <c r="F33" s="9">
        <v>13240</v>
      </c>
      <c r="G33" s="9"/>
      <c r="H33" s="307">
        <v>17680</v>
      </c>
      <c r="I33" s="307">
        <v>17680</v>
      </c>
      <c r="J33" s="307">
        <v>17680</v>
      </c>
    </row>
    <row r="34" spans="1:10" x14ac:dyDescent="0.25">
      <c r="A34" s="35"/>
      <c r="B34" s="236"/>
      <c r="C34" s="237"/>
      <c r="D34" s="238"/>
      <c r="E34" s="238"/>
      <c r="F34" s="238"/>
      <c r="G34" s="238"/>
      <c r="H34" s="238"/>
      <c r="I34" s="238"/>
      <c r="J34" s="239"/>
    </row>
    <row r="35" spans="1:10" s="97" customFormat="1" ht="21" x14ac:dyDescent="0.35">
      <c r="A35" s="86" t="s">
        <v>182</v>
      </c>
      <c r="B35" s="213"/>
      <c r="C35" s="190"/>
      <c r="D35" s="190"/>
      <c r="E35" s="163"/>
      <c r="F35" s="163"/>
      <c r="G35" s="163"/>
      <c r="H35" s="163"/>
      <c r="I35" s="163"/>
      <c r="J35" s="186"/>
    </row>
    <row r="36" spans="1:10" x14ac:dyDescent="0.25">
      <c r="A36" s="36"/>
      <c r="B36" s="213"/>
      <c r="C36" s="241"/>
      <c r="D36" s="190"/>
      <c r="E36" s="190"/>
      <c r="F36" s="190"/>
      <c r="G36" s="190"/>
      <c r="H36" s="190"/>
      <c r="I36" s="190"/>
      <c r="J36" s="242"/>
    </row>
    <row r="37" spans="1:10" x14ac:dyDescent="0.25">
      <c r="A37" s="36"/>
      <c r="B37" s="213"/>
      <c r="C37" s="241"/>
      <c r="D37" s="190"/>
      <c r="E37" s="190"/>
      <c r="F37" s="190"/>
      <c r="G37" s="190"/>
      <c r="H37" s="190"/>
      <c r="I37" s="190"/>
      <c r="J37" s="242"/>
    </row>
    <row r="38" spans="1:10" x14ac:dyDescent="0.25">
      <c r="A38" s="28"/>
      <c r="B38" s="24"/>
      <c r="C38" s="69"/>
      <c r="D38" s="30" t="s">
        <v>0</v>
      </c>
      <c r="E38" s="30" t="s">
        <v>0</v>
      </c>
      <c r="F38" s="30" t="s">
        <v>0</v>
      </c>
      <c r="G38" s="30" t="s">
        <v>0</v>
      </c>
      <c r="H38" s="30" t="s">
        <v>0</v>
      </c>
      <c r="I38" s="30" t="s">
        <v>0</v>
      </c>
      <c r="J38" s="37" t="s">
        <v>0</v>
      </c>
    </row>
    <row r="39" spans="1:10" x14ac:dyDescent="0.25">
      <c r="A39" s="31" t="s">
        <v>57</v>
      </c>
      <c r="B39" s="231"/>
      <c r="C39" s="232"/>
      <c r="D39" s="235" t="s">
        <v>2</v>
      </c>
      <c r="E39" s="234" t="s">
        <v>197</v>
      </c>
      <c r="F39" s="233" t="s">
        <v>198</v>
      </c>
      <c r="G39" s="235" t="s">
        <v>199</v>
      </c>
      <c r="H39" s="233" t="s">
        <v>3</v>
      </c>
      <c r="I39" s="235" t="s">
        <v>4</v>
      </c>
      <c r="J39" s="243" t="s">
        <v>200</v>
      </c>
    </row>
    <row r="40" spans="1:10" x14ac:dyDescent="0.25">
      <c r="A40" s="7" t="s">
        <v>74</v>
      </c>
      <c r="B40" s="174"/>
      <c r="C40" s="259"/>
      <c r="D40" s="260">
        <f>SUM(D41:D48)</f>
        <v>12217.49</v>
      </c>
      <c r="E40" s="260">
        <f>SUM(E41:E48)</f>
        <v>11953.19</v>
      </c>
      <c r="F40" s="260">
        <f t="shared" ref="F40:J40" si="4">SUM(F42:F48)</f>
        <v>10000</v>
      </c>
      <c r="G40" s="260">
        <f>SUM(G41:G48)</f>
        <v>5510</v>
      </c>
      <c r="H40" s="260">
        <f t="shared" si="4"/>
        <v>10000</v>
      </c>
      <c r="I40" s="260">
        <f t="shared" si="4"/>
        <v>10000</v>
      </c>
      <c r="J40" s="258">
        <f t="shared" si="4"/>
        <v>10000</v>
      </c>
    </row>
    <row r="41" spans="1:10" x14ac:dyDescent="0.25">
      <c r="A41" s="16"/>
      <c r="B41" s="13">
        <v>620</v>
      </c>
      <c r="C41" s="42" t="s">
        <v>60</v>
      </c>
      <c r="D41" s="33">
        <v>0</v>
      </c>
      <c r="E41" s="33">
        <v>0</v>
      </c>
      <c r="F41" s="33">
        <v>0</v>
      </c>
      <c r="G41" s="33"/>
      <c r="H41" s="33">
        <v>0</v>
      </c>
      <c r="I41" s="33">
        <v>0</v>
      </c>
      <c r="J41" s="33">
        <v>0</v>
      </c>
    </row>
    <row r="42" spans="1:10" x14ac:dyDescent="0.25">
      <c r="A42" s="16"/>
      <c r="B42" s="13">
        <v>631</v>
      </c>
      <c r="C42" s="68" t="s">
        <v>61</v>
      </c>
      <c r="D42" s="33">
        <v>0</v>
      </c>
      <c r="E42" s="33">
        <v>0</v>
      </c>
      <c r="F42" s="33">
        <v>0</v>
      </c>
      <c r="G42" s="33"/>
      <c r="H42" s="33">
        <v>0</v>
      </c>
      <c r="I42" s="33">
        <v>0</v>
      </c>
      <c r="J42" s="33">
        <v>0</v>
      </c>
    </row>
    <row r="43" spans="1:10" x14ac:dyDescent="0.25">
      <c r="A43" s="16"/>
      <c r="B43" s="13">
        <v>632</v>
      </c>
      <c r="C43" s="42" t="s">
        <v>62</v>
      </c>
      <c r="D43" s="33">
        <v>2195.77</v>
      </c>
      <c r="E43" s="33">
        <v>696.71</v>
      </c>
      <c r="F43" s="33">
        <v>1500</v>
      </c>
      <c r="G43" s="33">
        <v>2553</v>
      </c>
      <c r="H43" s="33">
        <v>2620</v>
      </c>
      <c r="I43" s="33">
        <v>2620</v>
      </c>
      <c r="J43" s="33">
        <v>2620</v>
      </c>
    </row>
    <row r="44" spans="1:10" x14ac:dyDescent="0.25">
      <c r="A44" s="16"/>
      <c r="B44" s="13">
        <v>633</v>
      </c>
      <c r="C44" s="68" t="s">
        <v>63</v>
      </c>
      <c r="D44" s="33">
        <v>3269.37</v>
      </c>
      <c r="E44" s="33">
        <v>3036.28</v>
      </c>
      <c r="F44" s="33">
        <v>1800</v>
      </c>
      <c r="G44" s="33">
        <v>449</v>
      </c>
      <c r="H44" s="33">
        <v>600</v>
      </c>
      <c r="I44" s="33">
        <v>600</v>
      </c>
      <c r="J44" s="33">
        <v>600</v>
      </c>
    </row>
    <row r="45" spans="1:10" x14ac:dyDescent="0.25">
      <c r="A45" s="16"/>
      <c r="B45" s="13">
        <v>634</v>
      </c>
      <c r="C45" s="68" t="s">
        <v>64</v>
      </c>
      <c r="D45" s="38">
        <v>3431.75</v>
      </c>
      <c r="E45" s="38">
        <v>4402.88</v>
      </c>
      <c r="F45" s="38">
        <v>5200</v>
      </c>
      <c r="G45" s="38"/>
      <c r="H45" s="38">
        <v>3980</v>
      </c>
      <c r="I45" s="38">
        <v>3980</v>
      </c>
      <c r="J45" s="38">
        <v>3980</v>
      </c>
    </row>
    <row r="46" spans="1:10" x14ac:dyDescent="0.25">
      <c r="A46" s="16"/>
      <c r="B46" s="11">
        <v>635</v>
      </c>
      <c r="C46" s="42" t="s">
        <v>65</v>
      </c>
      <c r="D46" s="33">
        <v>0</v>
      </c>
      <c r="E46" s="33">
        <v>0</v>
      </c>
      <c r="F46" s="33">
        <v>0</v>
      </c>
      <c r="G46" s="33"/>
      <c r="H46" s="33">
        <v>0</v>
      </c>
      <c r="I46" s="33">
        <v>0</v>
      </c>
      <c r="J46" s="33">
        <v>0</v>
      </c>
    </row>
    <row r="47" spans="1:10" x14ac:dyDescent="0.25">
      <c r="A47" s="9"/>
      <c r="B47" s="13">
        <v>637</v>
      </c>
      <c r="C47" s="68" t="s">
        <v>66</v>
      </c>
      <c r="D47" s="33">
        <v>1320.6</v>
      </c>
      <c r="E47" s="33">
        <v>1817.32</v>
      </c>
      <c r="F47" s="33">
        <v>1000</v>
      </c>
      <c r="G47" s="33">
        <v>508</v>
      </c>
      <c r="H47" s="33">
        <v>300</v>
      </c>
      <c r="I47" s="33">
        <v>300</v>
      </c>
      <c r="J47" s="33">
        <v>300</v>
      </c>
    </row>
    <row r="48" spans="1:10" x14ac:dyDescent="0.25">
      <c r="A48" s="9"/>
      <c r="B48" s="13">
        <v>642</v>
      </c>
      <c r="C48" s="68" t="s">
        <v>67</v>
      </c>
      <c r="D48" s="33">
        <v>2000</v>
      </c>
      <c r="E48" s="33">
        <v>2000</v>
      </c>
      <c r="F48" s="33">
        <v>500</v>
      </c>
      <c r="G48" s="33">
        <v>2000</v>
      </c>
      <c r="H48" s="33">
        <v>2500</v>
      </c>
      <c r="I48" s="33">
        <v>2500</v>
      </c>
      <c r="J48" s="33">
        <v>2500</v>
      </c>
    </row>
    <row r="49" spans="1:10" x14ac:dyDescent="0.25">
      <c r="A49" s="7" t="s">
        <v>75</v>
      </c>
      <c r="B49" s="174"/>
      <c r="C49" s="259"/>
      <c r="D49" s="260">
        <f>SUM(D50:D55)</f>
        <v>3249.4300000000003</v>
      </c>
      <c r="E49" s="260">
        <f>SUM(E50:E55)</f>
        <v>3619.33</v>
      </c>
      <c r="F49" s="260">
        <f>SUM(F51:F55)</f>
        <v>4500</v>
      </c>
      <c r="G49" s="260">
        <f>SUM(G51:G55)</f>
        <v>1191</v>
      </c>
      <c r="H49" s="260">
        <f>SUM(H50:H55)</f>
        <v>2589</v>
      </c>
      <c r="I49" s="260">
        <f>SUM(I51:I55)</f>
        <v>27544</v>
      </c>
      <c r="J49" s="260">
        <f>SUM(J51:J55)</f>
        <v>89</v>
      </c>
    </row>
    <row r="50" spans="1:10" x14ac:dyDescent="0.25">
      <c r="A50" s="39"/>
      <c r="B50" s="40">
        <v>610</v>
      </c>
      <c r="C50" s="41" t="s">
        <v>76</v>
      </c>
      <c r="D50" s="9">
        <v>0</v>
      </c>
      <c r="E50" s="9">
        <v>0</v>
      </c>
      <c r="F50" s="9">
        <v>0</v>
      </c>
      <c r="G50" s="42"/>
      <c r="H50" s="9">
        <v>0</v>
      </c>
      <c r="I50" s="9">
        <v>0</v>
      </c>
      <c r="J50" s="9">
        <v>0</v>
      </c>
    </row>
    <row r="51" spans="1:10" x14ac:dyDescent="0.25">
      <c r="A51" s="16"/>
      <c r="B51" s="13">
        <v>633</v>
      </c>
      <c r="C51" s="70" t="s">
        <v>63</v>
      </c>
      <c r="D51" s="33">
        <v>1909.66</v>
      </c>
      <c r="E51" s="33">
        <v>1393.46</v>
      </c>
      <c r="F51" s="33">
        <v>2000</v>
      </c>
      <c r="G51" s="33">
        <v>79</v>
      </c>
      <c r="H51" s="33">
        <v>79</v>
      </c>
      <c r="I51" s="33">
        <v>79</v>
      </c>
      <c r="J51" s="33">
        <v>79</v>
      </c>
    </row>
    <row r="52" spans="1:10" x14ac:dyDescent="0.25">
      <c r="A52" s="16"/>
      <c r="B52" s="13">
        <v>634</v>
      </c>
      <c r="C52" s="70" t="s">
        <v>64</v>
      </c>
      <c r="D52" s="33">
        <v>0</v>
      </c>
      <c r="E52" s="33">
        <v>0</v>
      </c>
      <c r="F52" s="33">
        <v>0</v>
      </c>
      <c r="G52" s="33"/>
      <c r="H52" s="33">
        <v>0</v>
      </c>
      <c r="I52" s="33">
        <v>0</v>
      </c>
      <c r="J52" s="33">
        <v>0</v>
      </c>
    </row>
    <row r="53" spans="1:10" x14ac:dyDescent="0.25">
      <c r="A53" s="9"/>
      <c r="B53" s="13">
        <v>635</v>
      </c>
      <c r="C53" s="70" t="s">
        <v>65</v>
      </c>
      <c r="D53" s="33">
        <v>0</v>
      </c>
      <c r="E53" s="33">
        <v>0</v>
      </c>
      <c r="F53" s="33">
        <v>1000</v>
      </c>
      <c r="G53" s="33">
        <v>1107</v>
      </c>
      <c r="H53" s="33">
        <v>2500</v>
      </c>
      <c r="I53" s="33">
        <v>27455</v>
      </c>
      <c r="J53" s="33">
        <v>0</v>
      </c>
    </row>
    <row r="54" spans="1:10" x14ac:dyDescent="0.25">
      <c r="A54" s="9"/>
      <c r="B54" s="13">
        <v>636</v>
      </c>
      <c r="C54" s="70" t="s">
        <v>77</v>
      </c>
      <c r="D54" s="33">
        <v>60</v>
      </c>
      <c r="E54" s="33">
        <v>0</v>
      </c>
      <c r="F54" s="33">
        <v>0</v>
      </c>
      <c r="G54" s="33"/>
      <c r="H54" s="33">
        <v>0</v>
      </c>
      <c r="I54" s="33">
        <v>0</v>
      </c>
      <c r="J54" s="33">
        <v>0</v>
      </c>
    </row>
    <row r="55" spans="1:10" x14ac:dyDescent="0.25">
      <c r="A55" s="9"/>
      <c r="B55" s="11">
        <v>637</v>
      </c>
      <c r="C55" s="71" t="s">
        <v>66</v>
      </c>
      <c r="D55" s="33">
        <v>1279.77</v>
      </c>
      <c r="E55" s="33">
        <v>2225.87</v>
      </c>
      <c r="F55" s="33">
        <v>1500</v>
      </c>
      <c r="G55" s="33">
        <v>5</v>
      </c>
      <c r="H55" s="33">
        <v>10</v>
      </c>
      <c r="I55" s="33">
        <v>10</v>
      </c>
      <c r="J55" s="33">
        <v>10</v>
      </c>
    </row>
    <row r="56" spans="1:10" x14ac:dyDescent="0.25">
      <c r="A56" s="53" t="s">
        <v>78</v>
      </c>
      <c r="B56" s="174"/>
      <c r="C56" s="259"/>
      <c r="D56" s="260">
        <f t="shared" ref="D56:J56" si="5">SUM(D57:D58)</f>
        <v>0</v>
      </c>
      <c r="E56" s="260">
        <f t="shared" si="5"/>
        <v>0</v>
      </c>
      <c r="F56" s="260">
        <f t="shared" si="5"/>
        <v>0</v>
      </c>
      <c r="G56" s="260">
        <f t="shared" si="5"/>
        <v>0</v>
      </c>
      <c r="H56" s="260">
        <f t="shared" si="5"/>
        <v>0</v>
      </c>
      <c r="I56" s="260">
        <f t="shared" si="5"/>
        <v>0</v>
      </c>
      <c r="J56" s="260">
        <f t="shared" si="5"/>
        <v>0</v>
      </c>
    </row>
    <row r="57" spans="1:10" x14ac:dyDescent="0.25">
      <c r="A57" s="9"/>
      <c r="B57" s="11">
        <v>634</v>
      </c>
      <c r="C57" s="71" t="s">
        <v>64</v>
      </c>
      <c r="D57" s="33">
        <v>0</v>
      </c>
      <c r="E57" s="33"/>
      <c r="F57" s="33">
        <v>0</v>
      </c>
      <c r="G57" s="33"/>
      <c r="H57" s="33">
        <v>0</v>
      </c>
      <c r="I57" s="33">
        <v>0</v>
      </c>
      <c r="J57" s="33">
        <v>0</v>
      </c>
    </row>
    <row r="58" spans="1:10" x14ac:dyDescent="0.25">
      <c r="A58" s="9"/>
      <c r="B58" s="11">
        <v>637</v>
      </c>
      <c r="C58" s="71" t="s">
        <v>66</v>
      </c>
      <c r="D58" s="33">
        <v>0</v>
      </c>
      <c r="E58" s="33">
        <v>0</v>
      </c>
      <c r="F58" s="33">
        <v>0</v>
      </c>
      <c r="G58" s="33"/>
      <c r="H58" s="33">
        <v>0</v>
      </c>
      <c r="I58" s="33">
        <v>0</v>
      </c>
      <c r="J58" s="33">
        <v>0</v>
      </c>
    </row>
    <row r="59" spans="1:10" x14ac:dyDescent="0.25">
      <c r="A59" s="175" t="s">
        <v>79</v>
      </c>
      <c r="B59" s="174"/>
      <c r="C59" s="259"/>
      <c r="D59" s="260">
        <f t="shared" ref="D59" si="6">SUM(D60:D64)</f>
        <v>47552.03</v>
      </c>
      <c r="E59" s="260">
        <f t="shared" ref="E59:J59" si="7">SUM(E60:E64)</f>
        <v>75042.929999999993</v>
      </c>
      <c r="F59" s="260">
        <f t="shared" si="7"/>
        <v>61200</v>
      </c>
      <c r="G59" s="260">
        <f t="shared" si="7"/>
        <v>0</v>
      </c>
      <c r="H59" s="260">
        <f t="shared" si="7"/>
        <v>61840</v>
      </c>
      <c r="I59" s="260">
        <f t="shared" si="7"/>
        <v>81840</v>
      </c>
      <c r="J59" s="260">
        <f t="shared" si="7"/>
        <v>81840</v>
      </c>
    </row>
    <row r="60" spans="1:10" x14ac:dyDescent="0.25">
      <c r="A60" s="16"/>
      <c r="B60" s="13">
        <v>632</v>
      </c>
      <c r="C60" s="42" t="s">
        <v>80</v>
      </c>
      <c r="D60" s="33">
        <v>0</v>
      </c>
      <c r="E60" s="33">
        <v>0</v>
      </c>
      <c r="F60" s="33">
        <v>0</v>
      </c>
      <c r="G60" s="33"/>
      <c r="H60" s="33">
        <v>0</v>
      </c>
      <c r="I60" s="33">
        <v>0</v>
      </c>
      <c r="J60" s="33">
        <v>0</v>
      </c>
    </row>
    <row r="61" spans="1:10" x14ac:dyDescent="0.25">
      <c r="A61" s="16"/>
      <c r="B61" s="13">
        <v>634</v>
      </c>
      <c r="C61" s="42" t="s">
        <v>81</v>
      </c>
      <c r="D61" s="33">
        <v>0</v>
      </c>
      <c r="E61" s="33">
        <v>0</v>
      </c>
      <c r="F61" s="33">
        <v>0</v>
      </c>
      <c r="G61" s="33"/>
      <c r="H61" s="33">
        <v>0</v>
      </c>
      <c r="I61" s="33">
        <v>0</v>
      </c>
      <c r="J61" s="33">
        <v>0</v>
      </c>
    </row>
    <row r="62" spans="1:10" x14ac:dyDescent="0.25">
      <c r="A62" s="16"/>
      <c r="B62" s="13">
        <v>633</v>
      </c>
      <c r="C62" s="68" t="s">
        <v>63</v>
      </c>
      <c r="D62" s="33">
        <v>1598.4</v>
      </c>
      <c r="E62" s="33">
        <v>23049.599999999999</v>
      </c>
      <c r="F62" s="33">
        <v>7300</v>
      </c>
      <c r="G62" s="33"/>
      <c r="H62" s="33">
        <v>160</v>
      </c>
      <c r="I62" s="33">
        <v>160</v>
      </c>
      <c r="J62" s="33">
        <v>160</v>
      </c>
    </row>
    <row r="63" spans="1:10" x14ac:dyDescent="0.25">
      <c r="A63" s="16"/>
      <c r="B63" s="13">
        <v>636</v>
      </c>
      <c r="C63" s="68" t="s">
        <v>77</v>
      </c>
      <c r="D63" s="33">
        <v>0</v>
      </c>
      <c r="E63" s="33">
        <v>0</v>
      </c>
      <c r="F63" s="33">
        <v>0</v>
      </c>
      <c r="G63" s="33"/>
      <c r="H63" s="33">
        <v>1500</v>
      </c>
      <c r="I63" s="33">
        <v>1500</v>
      </c>
      <c r="J63" s="33">
        <v>1500</v>
      </c>
    </row>
    <row r="64" spans="1:10" x14ac:dyDescent="0.25">
      <c r="A64" s="9"/>
      <c r="B64" s="13">
        <v>637</v>
      </c>
      <c r="C64" s="68" t="s">
        <v>66</v>
      </c>
      <c r="D64" s="33">
        <v>45953.63</v>
      </c>
      <c r="E64" s="33">
        <v>51993.33</v>
      </c>
      <c r="F64" s="33">
        <v>53900</v>
      </c>
      <c r="G64" s="33"/>
      <c r="H64" s="33">
        <v>60180</v>
      </c>
      <c r="I64" s="33">
        <v>80180</v>
      </c>
      <c r="J64" s="33">
        <v>80180</v>
      </c>
    </row>
    <row r="65" spans="1:10" x14ac:dyDescent="0.25">
      <c r="A65" s="175" t="s">
        <v>82</v>
      </c>
      <c r="B65" s="262"/>
      <c r="C65" s="259"/>
      <c r="D65" s="260">
        <f>SUM(D66:D72)</f>
        <v>0</v>
      </c>
      <c r="E65" s="260">
        <f>SUM(E66)</f>
        <v>0</v>
      </c>
      <c r="F65" s="260">
        <f>SUM(F66:F72)</f>
        <v>0</v>
      </c>
      <c r="G65" s="260">
        <f>SUM(G66:G72)</f>
        <v>0</v>
      </c>
      <c r="H65" s="260">
        <f>SUM(H66:H72)</f>
        <v>0</v>
      </c>
      <c r="I65" s="260">
        <f>SUM(I66:I72)</f>
        <v>0</v>
      </c>
      <c r="J65" s="260">
        <f>SUM(J66:J72)</f>
        <v>0</v>
      </c>
    </row>
    <row r="66" spans="1:10" x14ac:dyDescent="0.25">
      <c r="A66" s="16"/>
      <c r="B66" s="11">
        <v>635</v>
      </c>
      <c r="C66" s="42" t="s">
        <v>65</v>
      </c>
      <c r="D66" s="9">
        <v>0</v>
      </c>
      <c r="E66" s="9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</row>
    <row r="67" spans="1:10" x14ac:dyDescent="0.25">
      <c r="A67" s="43"/>
      <c r="B67" s="181"/>
      <c r="C67" s="244"/>
      <c r="D67" s="183"/>
      <c r="E67" s="183"/>
      <c r="F67" s="183"/>
      <c r="G67" s="183"/>
      <c r="H67" s="183"/>
      <c r="I67" s="183"/>
      <c r="J67" s="245"/>
    </row>
    <row r="68" spans="1:10" s="97" customFormat="1" ht="21" x14ac:dyDescent="0.35">
      <c r="A68" s="86" t="s">
        <v>182</v>
      </c>
      <c r="B68" s="162"/>
      <c r="C68" s="240"/>
      <c r="D68" s="163"/>
      <c r="E68" s="163"/>
      <c r="F68" s="163"/>
      <c r="G68" s="163"/>
      <c r="H68" s="163"/>
      <c r="I68" s="163"/>
      <c r="J68" s="246"/>
    </row>
    <row r="69" spans="1:10" ht="18.75" x14ac:dyDescent="0.3">
      <c r="A69" s="44"/>
      <c r="B69" s="188"/>
      <c r="C69" s="247"/>
      <c r="D69" s="190"/>
      <c r="E69" s="191"/>
      <c r="F69" s="191"/>
      <c r="G69" s="191"/>
      <c r="H69" s="191"/>
      <c r="I69" s="190"/>
      <c r="J69" s="248"/>
    </row>
    <row r="70" spans="1:10" ht="18.75" x14ac:dyDescent="0.3">
      <c r="A70" s="47"/>
      <c r="B70" s="194"/>
      <c r="C70" s="249"/>
      <c r="D70" s="196"/>
      <c r="E70" s="197"/>
      <c r="F70" s="197"/>
      <c r="G70" s="197"/>
      <c r="H70" s="197"/>
      <c r="I70" s="197"/>
      <c r="J70" s="250"/>
    </row>
    <row r="71" spans="1:10" x14ac:dyDescent="0.25">
      <c r="A71" s="28"/>
      <c r="B71" s="24"/>
      <c r="C71" s="69"/>
      <c r="D71" s="48" t="s">
        <v>0</v>
      </c>
      <c r="E71" s="48" t="s">
        <v>0</v>
      </c>
      <c r="F71" s="48" t="s">
        <v>0</v>
      </c>
      <c r="G71" s="48" t="s">
        <v>0</v>
      </c>
      <c r="H71" s="48" t="s">
        <v>0</v>
      </c>
      <c r="I71" s="48" t="s">
        <v>0</v>
      </c>
      <c r="J71" s="48" t="s">
        <v>0</v>
      </c>
    </row>
    <row r="72" spans="1:10" x14ac:dyDescent="0.25">
      <c r="A72" s="31" t="s">
        <v>57</v>
      </c>
      <c r="B72" s="231"/>
      <c r="C72" s="232"/>
      <c r="D72" s="235" t="s">
        <v>2</v>
      </c>
      <c r="E72" s="234" t="s">
        <v>197</v>
      </c>
      <c r="F72" s="233" t="s">
        <v>198</v>
      </c>
      <c r="G72" s="235" t="s">
        <v>199</v>
      </c>
      <c r="H72" s="233" t="s">
        <v>3</v>
      </c>
      <c r="I72" s="235" t="s">
        <v>4</v>
      </c>
      <c r="J72" s="235" t="s">
        <v>200</v>
      </c>
    </row>
    <row r="73" spans="1:10" x14ac:dyDescent="0.25">
      <c r="A73" s="34" t="s">
        <v>83</v>
      </c>
      <c r="B73" s="262"/>
      <c r="C73" s="259"/>
      <c r="D73" s="179">
        <f t="shared" ref="D73:E73" si="8">SUM(D74)</f>
        <v>1782</v>
      </c>
      <c r="E73" s="179">
        <f t="shared" si="8"/>
        <v>0</v>
      </c>
      <c r="F73" s="179">
        <f>SUM(F74)</f>
        <v>0</v>
      </c>
      <c r="G73" s="179">
        <f>SUM(G74)</f>
        <v>0</v>
      </c>
      <c r="H73" s="179">
        <f>SUM(H74)</f>
        <v>0</v>
      </c>
      <c r="I73" s="179">
        <f>SUM(I74)</f>
        <v>0</v>
      </c>
      <c r="J73" s="179">
        <f>SUM(J74)</f>
        <v>0</v>
      </c>
    </row>
    <row r="74" spans="1:10" x14ac:dyDescent="0.25">
      <c r="A74" s="16"/>
      <c r="B74" s="11">
        <v>637</v>
      </c>
      <c r="C74" s="72" t="s">
        <v>66</v>
      </c>
      <c r="D74" s="9">
        <v>1782</v>
      </c>
      <c r="E74" s="9">
        <v>0</v>
      </c>
      <c r="F74" s="9">
        <v>0</v>
      </c>
      <c r="G74" s="9"/>
      <c r="H74" s="9"/>
      <c r="I74" s="9"/>
      <c r="J74" s="9"/>
    </row>
    <row r="75" spans="1:10" x14ac:dyDescent="0.25">
      <c r="A75" s="175" t="s">
        <v>84</v>
      </c>
      <c r="B75" s="262"/>
      <c r="C75" s="259"/>
      <c r="D75" s="175">
        <f t="shared" ref="D75:E75" si="9">SUM(D76)</f>
        <v>0</v>
      </c>
      <c r="E75" s="175">
        <f t="shared" si="9"/>
        <v>1336</v>
      </c>
      <c r="F75" s="175">
        <f>SUM(F76)</f>
        <v>500</v>
      </c>
      <c r="G75" s="175">
        <f>SUM(G76)</f>
        <v>0</v>
      </c>
      <c r="H75" s="175">
        <f>SUM(H76)</f>
        <v>0</v>
      </c>
      <c r="I75" s="175">
        <f>SUM(I76)</f>
        <v>0</v>
      </c>
      <c r="J75" s="175">
        <f>SUM(J76)</f>
        <v>0</v>
      </c>
    </row>
    <row r="76" spans="1:10" x14ac:dyDescent="0.25">
      <c r="A76" s="9"/>
      <c r="B76" s="11">
        <v>635</v>
      </c>
      <c r="C76" s="42" t="s">
        <v>85</v>
      </c>
      <c r="D76" s="9">
        <v>0</v>
      </c>
      <c r="E76" s="9">
        <v>1336</v>
      </c>
      <c r="F76" s="9">
        <v>500</v>
      </c>
      <c r="G76" s="9"/>
      <c r="H76" s="9"/>
      <c r="I76" s="9"/>
      <c r="J76" s="9"/>
    </row>
    <row r="77" spans="1:10" x14ac:dyDescent="0.25">
      <c r="A77" s="175" t="s">
        <v>86</v>
      </c>
      <c r="B77" s="262"/>
      <c r="C77" s="259"/>
      <c r="D77" s="175">
        <f t="shared" ref="D77" si="10">SUM(D78:D87)</f>
        <v>69601</v>
      </c>
      <c r="E77" s="274">
        <f t="shared" ref="E77:J77" si="11">SUM(E78:E87)</f>
        <v>118112.51</v>
      </c>
      <c r="F77" s="175">
        <f>SUM(F78:F87)</f>
        <v>130945</v>
      </c>
      <c r="G77" s="274">
        <f t="shared" si="11"/>
        <v>72022</v>
      </c>
      <c r="H77" s="175">
        <f t="shared" si="11"/>
        <v>74175</v>
      </c>
      <c r="I77" s="175">
        <f t="shared" si="11"/>
        <v>53207</v>
      </c>
      <c r="J77" s="175">
        <f t="shared" si="11"/>
        <v>115470</v>
      </c>
    </row>
    <row r="78" spans="1:10" x14ac:dyDescent="0.25">
      <c r="A78" s="9"/>
      <c r="B78" s="11">
        <v>610</v>
      </c>
      <c r="C78" s="42" t="s">
        <v>59</v>
      </c>
      <c r="D78" s="9">
        <v>27227</v>
      </c>
      <c r="E78" s="332">
        <v>28587.360000000001</v>
      </c>
      <c r="F78" s="9">
        <v>39610</v>
      </c>
      <c r="G78" s="330">
        <v>39610</v>
      </c>
      <c r="H78" s="307">
        <v>19916</v>
      </c>
      <c r="I78" s="307">
        <v>21448</v>
      </c>
      <c r="J78" s="307">
        <v>21448</v>
      </c>
    </row>
    <row r="79" spans="1:10" x14ac:dyDescent="0.25">
      <c r="A79" s="9"/>
      <c r="B79" s="11">
        <v>620</v>
      </c>
      <c r="C79" s="42" t="s">
        <v>60</v>
      </c>
      <c r="D79" s="9">
        <v>10939</v>
      </c>
      <c r="E79" s="332">
        <v>12890.81</v>
      </c>
      <c r="F79" s="33">
        <v>14240</v>
      </c>
      <c r="G79" s="330">
        <v>14240</v>
      </c>
      <c r="H79" s="306">
        <v>8379</v>
      </c>
      <c r="I79" s="306">
        <v>8379</v>
      </c>
      <c r="J79" s="306">
        <v>8379</v>
      </c>
    </row>
    <row r="80" spans="1:10" x14ac:dyDescent="0.25">
      <c r="A80" s="9"/>
      <c r="B80" s="11">
        <v>631</v>
      </c>
      <c r="C80" s="42" t="s">
        <v>61</v>
      </c>
      <c r="D80" s="9">
        <v>0</v>
      </c>
      <c r="E80" s="9">
        <v>0</v>
      </c>
      <c r="F80" s="9">
        <v>0</v>
      </c>
      <c r="G80" s="330"/>
      <c r="H80" s="9">
        <v>0</v>
      </c>
      <c r="I80" s="9">
        <v>0</v>
      </c>
      <c r="J80" s="9">
        <v>0</v>
      </c>
    </row>
    <row r="81" spans="1:10" x14ac:dyDescent="0.25">
      <c r="A81" s="9"/>
      <c r="B81" s="11">
        <v>632</v>
      </c>
      <c r="C81" s="42" t="s">
        <v>62</v>
      </c>
      <c r="D81" s="18">
        <v>1010</v>
      </c>
      <c r="E81" s="376">
        <v>534.38</v>
      </c>
      <c r="F81" s="9">
        <v>3110</v>
      </c>
      <c r="G81" s="330">
        <v>212</v>
      </c>
      <c r="H81" s="9">
        <v>300</v>
      </c>
      <c r="I81" s="9">
        <v>300</v>
      </c>
      <c r="J81" s="9">
        <v>300</v>
      </c>
    </row>
    <row r="82" spans="1:10" x14ac:dyDescent="0.25">
      <c r="A82" s="9"/>
      <c r="B82" s="11">
        <v>633</v>
      </c>
      <c r="C82" s="42" t="s">
        <v>87</v>
      </c>
      <c r="D82" s="9">
        <v>2035</v>
      </c>
      <c r="E82" s="332">
        <v>6334.83</v>
      </c>
      <c r="F82" s="49">
        <v>17180</v>
      </c>
      <c r="G82" s="331">
        <v>1892</v>
      </c>
      <c r="H82" s="49">
        <v>0</v>
      </c>
      <c r="I82" s="49">
        <v>0</v>
      </c>
      <c r="J82" s="49">
        <v>0</v>
      </c>
    </row>
    <row r="83" spans="1:10" x14ac:dyDescent="0.25">
      <c r="A83" s="9"/>
      <c r="B83" s="11">
        <v>634</v>
      </c>
      <c r="C83" s="42" t="s">
        <v>64</v>
      </c>
      <c r="D83" s="49">
        <v>4259</v>
      </c>
      <c r="E83" s="377">
        <v>9785.8799999999992</v>
      </c>
      <c r="F83" s="38">
        <v>13600</v>
      </c>
      <c r="G83" s="331"/>
      <c r="H83" s="38">
        <v>13100</v>
      </c>
      <c r="I83" s="38">
        <v>3100</v>
      </c>
      <c r="J83" s="38">
        <v>3100</v>
      </c>
    </row>
    <row r="84" spans="1:10" x14ac:dyDescent="0.25">
      <c r="A84" s="9"/>
      <c r="B84" s="11">
        <v>635</v>
      </c>
      <c r="C84" s="42" t="s">
        <v>85</v>
      </c>
      <c r="D84" s="49">
        <v>702</v>
      </c>
      <c r="E84" s="377">
        <v>49361.41</v>
      </c>
      <c r="F84" s="38">
        <v>21255</v>
      </c>
      <c r="G84" s="331">
        <v>110</v>
      </c>
      <c r="H84" s="38">
        <v>13000</v>
      </c>
      <c r="I84" s="38">
        <v>500</v>
      </c>
      <c r="J84" s="38">
        <v>62763</v>
      </c>
    </row>
    <row r="85" spans="1:10" x14ac:dyDescent="0.25">
      <c r="A85" s="9"/>
      <c r="B85" s="11">
        <v>636</v>
      </c>
      <c r="C85" s="42" t="s">
        <v>77</v>
      </c>
      <c r="D85" s="49">
        <v>0</v>
      </c>
      <c r="E85" s="49">
        <v>64</v>
      </c>
      <c r="F85" s="49">
        <v>0</v>
      </c>
      <c r="G85" s="331"/>
      <c r="H85" s="49">
        <v>0</v>
      </c>
      <c r="I85" s="49">
        <v>0</v>
      </c>
      <c r="J85" s="49">
        <v>0</v>
      </c>
    </row>
    <row r="86" spans="1:10" x14ac:dyDescent="0.25">
      <c r="A86" s="9"/>
      <c r="B86" s="11">
        <v>637</v>
      </c>
      <c r="C86" s="42" t="s">
        <v>66</v>
      </c>
      <c r="D86" s="49">
        <v>23429</v>
      </c>
      <c r="E86" s="377">
        <v>10553.84</v>
      </c>
      <c r="F86" s="49">
        <v>21600</v>
      </c>
      <c r="G86" s="331">
        <v>15958</v>
      </c>
      <c r="H86" s="49">
        <v>19130</v>
      </c>
      <c r="I86" s="49">
        <v>19130</v>
      </c>
      <c r="J86" s="49">
        <v>19130</v>
      </c>
    </row>
    <row r="87" spans="1:10" x14ac:dyDescent="0.25">
      <c r="A87" s="9"/>
      <c r="B87" s="11">
        <v>642</v>
      </c>
      <c r="C87" s="68" t="s">
        <v>67</v>
      </c>
      <c r="D87" s="49">
        <v>0</v>
      </c>
      <c r="E87" s="49">
        <v>0</v>
      </c>
      <c r="F87" s="49">
        <v>350</v>
      </c>
      <c r="G87" s="331"/>
      <c r="H87" s="49">
        <v>350</v>
      </c>
      <c r="I87" s="49">
        <v>350</v>
      </c>
      <c r="J87" s="49">
        <v>350</v>
      </c>
    </row>
    <row r="88" spans="1:10" x14ac:dyDescent="0.25">
      <c r="A88" s="7" t="s">
        <v>88</v>
      </c>
      <c r="B88" s="174"/>
      <c r="C88" s="259"/>
      <c r="D88" s="260">
        <f t="shared" ref="D88" si="12">SUM(D89:D93)</f>
        <v>34099.869999999995</v>
      </c>
      <c r="E88" s="260">
        <f t="shared" ref="E88:J88" si="13">SUM(E89:E93)</f>
        <v>39355.99</v>
      </c>
      <c r="F88" s="260">
        <f t="shared" si="13"/>
        <v>36425</v>
      </c>
      <c r="G88" s="260">
        <f t="shared" si="13"/>
        <v>42452</v>
      </c>
      <c r="H88" s="260">
        <f t="shared" si="13"/>
        <v>46553</v>
      </c>
      <c r="I88" s="260">
        <f t="shared" si="13"/>
        <v>46553</v>
      </c>
      <c r="J88" s="260">
        <f t="shared" si="13"/>
        <v>46553</v>
      </c>
    </row>
    <row r="89" spans="1:10" x14ac:dyDescent="0.25">
      <c r="A89" s="16"/>
      <c r="B89" s="13">
        <v>620</v>
      </c>
      <c r="C89" s="42" t="s">
        <v>60</v>
      </c>
      <c r="D89" s="306">
        <v>1818.27</v>
      </c>
      <c r="E89" s="306">
        <v>2851.04</v>
      </c>
      <c r="F89" s="33">
        <v>1825</v>
      </c>
      <c r="G89" s="33">
        <v>1825</v>
      </c>
      <c r="H89" s="33">
        <v>2523</v>
      </c>
      <c r="I89" s="33">
        <v>2523</v>
      </c>
      <c r="J89" s="33">
        <v>2523</v>
      </c>
    </row>
    <row r="90" spans="1:10" x14ac:dyDescent="0.25">
      <c r="A90" s="308"/>
      <c r="B90" s="13">
        <v>632</v>
      </c>
      <c r="C90" s="42" t="s">
        <v>62</v>
      </c>
      <c r="D90" s="306">
        <v>819</v>
      </c>
      <c r="E90" s="306">
        <v>645.22</v>
      </c>
      <c r="F90" s="33">
        <v>1300</v>
      </c>
      <c r="G90" s="33">
        <v>690</v>
      </c>
      <c r="H90" s="33">
        <v>700</v>
      </c>
      <c r="I90" s="33">
        <v>700</v>
      </c>
      <c r="J90" s="33">
        <v>700</v>
      </c>
    </row>
    <row r="91" spans="1:10" x14ac:dyDescent="0.25">
      <c r="A91" s="308"/>
      <c r="B91" s="13">
        <v>633</v>
      </c>
      <c r="C91" s="42" t="s">
        <v>87</v>
      </c>
      <c r="D91" s="306">
        <v>0</v>
      </c>
      <c r="E91" s="306">
        <v>83.6</v>
      </c>
      <c r="F91" s="33">
        <v>100</v>
      </c>
      <c r="G91" s="33">
        <v>81</v>
      </c>
      <c r="H91" s="33">
        <v>0</v>
      </c>
      <c r="I91" s="33">
        <v>0</v>
      </c>
      <c r="J91" s="33">
        <v>0</v>
      </c>
    </row>
    <row r="92" spans="1:10" x14ac:dyDescent="0.25">
      <c r="A92" s="308"/>
      <c r="B92" s="13">
        <v>635</v>
      </c>
      <c r="C92" s="42" t="s">
        <v>85</v>
      </c>
      <c r="D92" s="306">
        <v>26265.53</v>
      </c>
      <c r="E92" s="306">
        <v>27651.46</v>
      </c>
      <c r="F92" s="33">
        <v>28000</v>
      </c>
      <c r="G92" s="33">
        <v>33500</v>
      </c>
      <c r="H92" s="33">
        <v>33500</v>
      </c>
      <c r="I92" s="33">
        <v>33500</v>
      </c>
      <c r="J92" s="33">
        <v>33500</v>
      </c>
    </row>
    <row r="93" spans="1:10" x14ac:dyDescent="0.25">
      <c r="A93" s="308"/>
      <c r="B93" s="13">
        <v>637</v>
      </c>
      <c r="C93" s="42" t="s">
        <v>66</v>
      </c>
      <c r="D93" s="306">
        <v>5197.07</v>
      </c>
      <c r="E93" s="306">
        <v>8124.67</v>
      </c>
      <c r="F93" s="33">
        <v>5200</v>
      </c>
      <c r="G93" s="33">
        <v>6356</v>
      </c>
      <c r="H93" s="33">
        <v>9830</v>
      </c>
      <c r="I93" s="33">
        <v>9830</v>
      </c>
      <c r="J93" s="33">
        <v>9830</v>
      </c>
    </row>
    <row r="94" spans="1:10" x14ac:dyDescent="0.25">
      <c r="A94" s="308"/>
      <c r="B94" s="174" t="s">
        <v>185</v>
      </c>
      <c r="C94" s="259"/>
      <c r="D94" s="260">
        <f t="shared" ref="D94" si="14">SUM(D95:D102)</f>
        <v>2624.98</v>
      </c>
      <c r="E94" s="260">
        <f t="shared" ref="E94:J94" si="15">SUM(E95:E102)</f>
        <v>17480.11</v>
      </c>
      <c r="F94" s="260">
        <f t="shared" si="15"/>
        <v>7000</v>
      </c>
      <c r="G94" s="260">
        <f t="shared" si="15"/>
        <v>2747</v>
      </c>
      <c r="H94" s="260">
        <f t="shared" si="15"/>
        <v>3051</v>
      </c>
      <c r="I94" s="260">
        <f t="shared" si="15"/>
        <v>3051</v>
      </c>
      <c r="J94" s="260">
        <f t="shared" si="15"/>
        <v>3051</v>
      </c>
    </row>
    <row r="95" spans="1:10" x14ac:dyDescent="0.25">
      <c r="A95" s="308"/>
      <c r="B95" s="13">
        <v>620</v>
      </c>
      <c r="C95" s="42" t="s">
        <v>60</v>
      </c>
      <c r="D95" s="33">
        <v>419.3</v>
      </c>
      <c r="E95" s="33">
        <v>419.3</v>
      </c>
      <c r="F95" s="33">
        <v>0</v>
      </c>
      <c r="G95" s="33"/>
      <c r="H95" s="33">
        <v>411</v>
      </c>
      <c r="I95" s="33">
        <v>411</v>
      </c>
      <c r="J95" s="33">
        <v>411</v>
      </c>
    </row>
    <row r="96" spans="1:10" x14ac:dyDescent="0.25">
      <c r="A96" s="308"/>
      <c r="B96" s="13">
        <v>632</v>
      </c>
      <c r="C96" s="42" t="s">
        <v>62</v>
      </c>
      <c r="D96" s="33">
        <v>18.309999999999999</v>
      </c>
      <c r="E96" s="33">
        <v>578.54</v>
      </c>
      <c r="F96" s="33">
        <v>600</v>
      </c>
      <c r="G96" s="306"/>
      <c r="H96" s="33">
        <v>0</v>
      </c>
      <c r="I96" s="33">
        <v>0</v>
      </c>
      <c r="J96" s="33">
        <v>0</v>
      </c>
    </row>
    <row r="97" spans="1:10" x14ac:dyDescent="0.25">
      <c r="A97" s="308"/>
      <c r="B97" s="13">
        <v>633</v>
      </c>
      <c r="C97" s="42" t="s">
        <v>87</v>
      </c>
      <c r="D97" s="33">
        <v>59.97</v>
      </c>
      <c r="E97" s="33">
        <v>373.11</v>
      </c>
      <c r="F97" s="33">
        <v>50</v>
      </c>
      <c r="G97" s="33">
        <v>569</v>
      </c>
      <c r="H97" s="33">
        <v>1000</v>
      </c>
      <c r="I97" s="33">
        <v>1000</v>
      </c>
      <c r="J97" s="33">
        <v>1000</v>
      </c>
    </row>
    <row r="98" spans="1:10" x14ac:dyDescent="0.25">
      <c r="A98" s="308"/>
      <c r="B98" s="309">
        <v>635</v>
      </c>
      <c r="C98" s="310" t="s">
        <v>85</v>
      </c>
      <c r="D98" s="311">
        <v>495</v>
      </c>
      <c r="E98" s="311">
        <v>13546</v>
      </c>
      <c r="F98" s="311">
        <v>6000</v>
      </c>
      <c r="G98" s="311"/>
      <c r="H98" s="311">
        <v>0</v>
      </c>
      <c r="I98" s="311">
        <v>0</v>
      </c>
      <c r="J98" s="311">
        <v>0</v>
      </c>
    </row>
    <row r="99" spans="1:10" ht="56.45" customHeight="1" x14ac:dyDescent="0.25">
      <c r="A99" s="308"/>
      <c r="B99" s="386" t="s">
        <v>182</v>
      </c>
      <c r="C99" s="386"/>
      <c r="D99" s="386"/>
      <c r="E99" s="386"/>
      <c r="F99" s="386"/>
      <c r="G99" s="386"/>
      <c r="H99" s="386"/>
      <c r="I99" s="386"/>
      <c r="J99" s="386"/>
    </row>
    <row r="100" spans="1:10" ht="15.6" customHeight="1" x14ac:dyDescent="0.25">
      <c r="A100" s="308"/>
      <c r="B100" s="314"/>
      <c r="C100" s="314"/>
      <c r="D100" s="315" t="s">
        <v>0</v>
      </c>
      <c r="E100" s="315" t="s">
        <v>0</v>
      </c>
      <c r="F100" s="315" t="s">
        <v>0</v>
      </c>
      <c r="G100" s="315" t="s">
        <v>0</v>
      </c>
      <c r="H100" s="315" t="s">
        <v>0</v>
      </c>
      <c r="I100" s="315" t="s">
        <v>0</v>
      </c>
      <c r="J100" s="315" t="s">
        <v>0</v>
      </c>
    </row>
    <row r="101" spans="1:10" x14ac:dyDescent="0.25">
      <c r="A101" s="31" t="s">
        <v>57</v>
      </c>
      <c r="B101" s="231"/>
      <c r="C101" s="232"/>
      <c r="D101" s="235" t="s">
        <v>2</v>
      </c>
      <c r="E101" s="234" t="s">
        <v>197</v>
      </c>
      <c r="F101" s="233" t="s">
        <v>198</v>
      </c>
      <c r="G101" s="235" t="s">
        <v>199</v>
      </c>
      <c r="H101" s="233" t="s">
        <v>3</v>
      </c>
      <c r="I101" s="235" t="s">
        <v>4</v>
      </c>
      <c r="J101" s="243" t="s">
        <v>200</v>
      </c>
    </row>
    <row r="102" spans="1:10" x14ac:dyDescent="0.25">
      <c r="A102" s="308"/>
      <c r="B102" s="312">
        <v>637</v>
      </c>
      <c r="C102" s="102" t="s">
        <v>66</v>
      </c>
      <c r="D102" s="313">
        <v>1632.4</v>
      </c>
      <c r="E102" s="313">
        <v>2563.16</v>
      </c>
      <c r="F102" s="313">
        <v>350</v>
      </c>
      <c r="G102" s="313">
        <v>2178</v>
      </c>
      <c r="H102" s="313">
        <v>1640</v>
      </c>
      <c r="I102" s="313">
        <v>1640</v>
      </c>
      <c r="J102" s="313">
        <v>1640</v>
      </c>
    </row>
    <row r="103" spans="1:10" x14ac:dyDescent="0.25">
      <c r="A103" s="308"/>
      <c r="B103" s="174" t="s">
        <v>186</v>
      </c>
      <c r="C103" s="259"/>
      <c r="D103" s="260">
        <f t="shared" ref="D103:J103" si="16">SUM(D104:D104)</f>
        <v>380</v>
      </c>
      <c r="E103" s="260">
        <f t="shared" si="16"/>
        <v>115.2</v>
      </c>
      <c r="F103" s="260"/>
      <c r="G103" s="260">
        <f t="shared" si="16"/>
        <v>0</v>
      </c>
      <c r="H103" s="260">
        <f t="shared" si="16"/>
        <v>0</v>
      </c>
      <c r="I103" s="260">
        <f t="shared" si="16"/>
        <v>0</v>
      </c>
      <c r="J103" s="260">
        <f t="shared" si="16"/>
        <v>0</v>
      </c>
    </row>
    <row r="104" spans="1:10" x14ac:dyDescent="0.25">
      <c r="A104" s="308"/>
      <c r="B104" s="13">
        <v>633</v>
      </c>
      <c r="C104" s="42" t="s">
        <v>70</v>
      </c>
      <c r="D104" s="33">
        <v>380</v>
      </c>
      <c r="E104" s="33">
        <v>115.2</v>
      </c>
      <c r="F104" s="306">
        <v>0</v>
      </c>
      <c r="G104" s="33"/>
      <c r="H104" s="33">
        <v>0</v>
      </c>
      <c r="I104" s="33">
        <v>0</v>
      </c>
      <c r="J104" s="33">
        <v>0</v>
      </c>
    </row>
    <row r="105" spans="1:10" x14ac:dyDescent="0.25">
      <c r="A105" s="175" t="s">
        <v>90</v>
      </c>
      <c r="B105" s="174"/>
      <c r="C105" s="259"/>
      <c r="D105" s="260">
        <f t="shared" ref="D105" si="17">SUM(D106:D107)</f>
        <v>0</v>
      </c>
      <c r="E105" s="260">
        <f t="shared" ref="E105:J105" si="18">SUM(E106:E107)</f>
        <v>0</v>
      </c>
      <c r="F105" s="260">
        <f t="shared" si="18"/>
        <v>70</v>
      </c>
      <c r="G105" s="260">
        <f t="shared" si="18"/>
        <v>0</v>
      </c>
      <c r="H105" s="260">
        <f t="shared" si="18"/>
        <v>0</v>
      </c>
      <c r="I105" s="260">
        <f t="shared" si="18"/>
        <v>0</v>
      </c>
      <c r="J105" s="260">
        <f t="shared" si="18"/>
        <v>0</v>
      </c>
    </row>
    <row r="106" spans="1:10" x14ac:dyDescent="0.25">
      <c r="A106" s="16"/>
      <c r="B106" s="13">
        <v>633</v>
      </c>
      <c r="C106" s="42" t="s">
        <v>70</v>
      </c>
      <c r="D106" s="33">
        <v>0</v>
      </c>
      <c r="E106" s="33">
        <v>0</v>
      </c>
      <c r="F106" s="51">
        <v>70</v>
      </c>
      <c r="G106" s="33"/>
      <c r="H106" s="51">
        <v>0</v>
      </c>
      <c r="I106" s="51">
        <v>0</v>
      </c>
      <c r="J106" s="51">
        <v>0</v>
      </c>
    </row>
    <row r="107" spans="1:10" x14ac:dyDescent="0.25">
      <c r="A107" s="9"/>
      <c r="B107" s="11">
        <v>637</v>
      </c>
      <c r="C107" s="42" t="s">
        <v>66</v>
      </c>
      <c r="D107" s="33">
        <v>0</v>
      </c>
      <c r="E107" s="33">
        <v>0</v>
      </c>
      <c r="F107" s="33">
        <v>0</v>
      </c>
      <c r="G107" s="33"/>
      <c r="H107" s="33">
        <v>0</v>
      </c>
      <c r="I107" s="33">
        <v>0</v>
      </c>
      <c r="J107" s="33">
        <v>0</v>
      </c>
    </row>
    <row r="108" spans="1:10" x14ac:dyDescent="0.25">
      <c r="A108" s="264" t="s">
        <v>91</v>
      </c>
      <c r="B108" s="262"/>
      <c r="C108" s="259"/>
      <c r="D108" s="260">
        <f t="shared" ref="D108" si="19">SUM(D109:D113)</f>
        <v>21795.35</v>
      </c>
      <c r="E108" s="260">
        <f t="shared" ref="E108:J108" si="20">SUM(E109:E113)</f>
        <v>32009.83</v>
      </c>
      <c r="F108" s="260">
        <f t="shared" si="20"/>
        <v>27580</v>
      </c>
      <c r="G108" s="260">
        <f t="shared" si="20"/>
        <v>19826</v>
      </c>
      <c r="H108" s="260">
        <f t="shared" si="20"/>
        <v>20200</v>
      </c>
      <c r="I108" s="260">
        <f t="shared" si="20"/>
        <v>18700</v>
      </c>
      <c r="J108" s="260">
        <f t="shared" si="20"/>
        <v>18700</v>
      </c>
    </row>
    <row r="109" spans="1:10" x14ac:dyDescent="0.25">
      <c r="A109" s="9"/>
      <c r="B109" s="11">
        <v>632</v>
      </c>
      <c r="C109" s="42" t="s">
        <v>62</v>
      </c>
      <c r="D109" s="33">
        <v>1089.74</v>
      </c>
      <c r="E109" s="33">
        <v>3763.39</v>
      </c>
      <c r="F109" s="33">
        <v>6500</v>
      </c>
      <c r="G109" s="33">
        <v>2160</v>
      </c>
      <c r="H109" s="33">
        <v>2500</v>
      </c>
      <c r="I109" s="33">
        <v>1000</v>
      </c>
      <c r="J109" s="33">
        <v>1000</v>
      </c>
    </row>
    <row r="110" spans="1:10" x14ac:dyDescent="0.25">
      <c r="A110" s="9"/>
      <c r="B110" s="11">
        <v>633</v>
      </c>
      <c r="C110" s="42" t="s">
        <v>70</v>
      </c>
      <c r="D110" s="33">
        <v>1344.14</v>
      </c>
      <c r="E110" s="33">
        <v>1942.45</v>
      </c>
      <c r="F110" s="33">
        <v>500</v>
      </c>
      <c r="G110" s="33"/>
      <c r="H110" s="33">
        <v>0</v>
      </c>
      <c r="I110" s="33">
        <v>0</v>
      </c>
      <c r="J110" s="33">
        <v>0</v>
      </c>
    </row>
    <row r="111" spans="1:10" x14ac:dyDescent="0.25">
      <c r="A111" s="9"/>
      <c r="B111" s="11">
        <v>635</v>
      </c>
      <c r="C111" s="42" t="s">
        <v>65</v>
      </c>
      <c r="D111" s="33">
        <v>1467.78</v>
      </c>
      <c r="E111" s="33">
        <v>8043.54</v>
      </c>
      <c r="F111" s="33">
        <v>1000</v>
      </c>
      <c r="G111" s="33">
        <v>111</v>
      </c>
      <c r="H111" s="33">
        <v>500</v>
      </c>
      <c r="I111" s="33">
        <v>500</v>
      </c>
      <c r="J111" s="33">
        <v>500</v>
      </c>
    </row>
    <row r="112" spans="1:10" x14ac:dyDescent="0.25">
      <c r="A112" s="9"/>
      <c r="B112" s="11">
        <v>637</v>
      </c>
      <c r="C112" s="42" t="s">
        <v>66</v>
      </c>
      <c r="D112" s="33">
        <v>2665.5</v>
      </c>
      <c r="E112" s="33">
        <v>710.45</v>
      </c>
      <c r="F112" s="33">
        <v>3200</v>
      </c>
      <c r="G112" s="33">
        <v>155</v>
      </c>
      <c r="H112" s="33">
        <v>200</v>
      </c>
      <c r="I112" s="33">
        <v>200</v>
      </c>
      <c r="J112" s="33">
        <v>200</v>
      </c>
    </row>
    <row r="113" spans="1:10" x14ac:dyDescent="0.25">
      <c r="A113" s="9"/>
      <c r="B113" s="11">
        <v>642</v>
      </c>
      <c r="C113" s="68" t="s">
        <v>67</v>
      </c>
      <c r="D113" s="33">
        <v>15228.19</v>
      </c>
      <c r="E113" s="33">
        <v>17550</v>
      </c>
      <c r="F113" s="33">
        <v>16380</v>
      </c>
      <c r="G113" s="33">
        <v>17400</v>
      </c>
      <c r="H113" s="33">
        <v>17000</v>
      </c>
      <c r="I113" s="33">
        <v>17000</v>
      </c>
      <c r="J113" s="33">
        <v>17000</v>
      </c>
    </row>
    <row r="114" spans="1:10" x14ac:dyDescent="0.25">
      <c r="A114" s="53" t="s">
        <v>92</v>
      </c>
      <c r="B114" s="262"/>
      <c r="C114" s="259"/>
      <c r="D114" s="260">
        <f t="shared" ref="D114" si="21">SUM(D115:D123)</f>
        <v>41388.22</v>
      </c>
      <c r="E114" s="260">
        <f t="shared" ref="E114:J114" si="22">SUM(E115:E123)</f>
        <v>55197.36</v>
      </c>
      <c r="F114" s="260">
        <f t="shared" si="22"/>
        <v>62014</v>
      </c>
      <c r="G114" s="260">
        <f t="shared" si="22"/>
        <v>30624</v>
      </c>
      <c r="H114" s="260">
        <f t="shared" si="22"/>
        <v>58436</v>
      </c>
      <c r="I114" s="260">
        <f t="shared" si="22"/>
        <v>59095</v>
      </c>
      <c r="J114" s="260">
        <f t="shared" si="22"/>
        <v>59095</v>
      </c>
    </row>
    <row r="115" spans="1:10" x14ac:dyDescent="0.25">
      <c r="A115" s="9"/>
      <c r="B115" s="11">
        <v>610</v>
      </c>
      <c r="C115" s="42" t="s">
        <v>59</v>
      </c>
      <c r="D115" s="33">
        <v>12401.24</v>
      </c>
      <c r="E115" s="33">
        <v>16130.78</v>
      </c>
      <c r="F115" s="33">
        <v>16130</v>
      </c>
      <c r="G115" s="33">
        <v>15506</v>
      </c>
      <c r="H115" s="306">
        <v>15067</v>
      </c>
      <c r="I115" s="306">
        <v>16226</v>
      </c>
      <c r="J115" s="306">
        <v>16226</v>
      </c>
    </row>
    <row r="116" spans="1:10" x14ac:dyDescent="0.25">
      <c r="A116" s="9"/>
      <c r="B116" s="11">
        <v>620</v>
      </c>
      <c r="C116" s="42" t="s">
        <v>60</v>
      </c>
      <c r="D116" s="33">
        <v>5164.0600000000004</v>
      </c>
      <c r="E116" s="33">
        <v>5928.07</v>
      </c>
      <c r="F116" s="33">
        <v>5790</v>
      </c>
      <c r="G116" s="33">
        <v>4975</v>
      </c>
      <c r="H116" s="306">
        <v>5029</v>
      </c>
      <c r="I116" s="306">
        <v>5029</v>
      </c>
      <c r="J116" s="306">
        <v>5029</v>
      </c>
    </row>
    <row r="117" spans="1:10" x14ac:dyDescent="0.25">
      <c r="A117" s="9"/>
      <c r="B117" s="11">
        <v>631</v>
      </c>
      <c r="C117" s="42" t="s">
        <v>61</v>
      </c>
      <c r="D117" s="33">
        <v>0</v>
      </c>
      <c r="E117" s="33">
        <v>0</v>
      </c>
      <c r="F117" s="33">
        <v>0</v>
      </c>
      <c r="G117" s="33"/>
      <c r="H117" s="33">
        <v>0</v>
      </c>
      <c r="I117" s="33">
        <v>0</v>
      </c>
      <c r="J117" s="33">
        <v>0</v>
      </c>
    </row>
    <row r="118" spans="1:10" x14ac:dyDescent="0.25">
      <c r="A118" s="9"/>
      <c r="B118" s="11">
        <v>632</v>
      </c>
      <c r="C118" s="42" t="s">
        <v>62</v>
      </c>
      <c r="D118" s="33">
        <v>4570.99</v>
      </c>
      <c r="E118" s="33">
        <v>2564.5100000000002</v>
      </c>
      <c r="F118" s="33">
        <v>4000</v>
      </c>
      <c r="G118" s="33"/>
      <c r="H118" s="33">
        <v>3000</v>
      </c>
      <c r="I118" s="33">
        <v>3000</v>
      </c>
      <c r="J118" s="33">
        <v>3000</v>
      </c>
    </row>
    <row r="119" spans="1:10" x14ac:dyDescent="0.25">
      <c r="A119" s="9"/>
      <c r="B119" s="11">
        <v>633</v>
      </c>
      <c r="C119" s="42" t="s">
        <v>70</v>
      </c>
      <c r="D119" s="33">
        <v>5242</v>
      </c>
      <c r="E119" s="33">
        <v>5136.91</v>
      </c>
      <c r="F119" s="33">
        <v>10000</v>
      </c>
      <c r="G119" s="33">
        <v>3188</v>
      </c>
      <c r="H119" s="33">
        <v>11510</v>
      </c>
      <c r="I119" s="33">
        <v>11010</v>
      </c>
      <c r="J119" s="33">
        <v>11010</v>
      </c>
    </row>
    <row r="120" spans="1:10" x14ac:dyDescent="0.25">
      <c r="A120" s="9"/>
      <c r="B120" s="11">
        <v>635</v>
      </c>
      <c r="C120" s="42" t="s">
        <v>85</v>
      </c>
      <c r="D120" s="33">
        <v>390.4</v>
      </c>
      <c r="E120" s="33">
        <v>3502.88</v>
      </c>
      <c r="F120" s="33">
        <v>250</v>
      </c>
      <c r="G120" s="33"/>
      <c r="H120" s="33">
        <v>150</v>
      </c>
      <c r="I120" s="33">
        <v>150</v>
      </c>
      <c r="J120" s="33">
        <v>150</v>
      </c>
    </row>
    <row r="121" spans="1:10" x14ac:dyDescent="0.25">
      <c r="A121" s="9"/>
      <c r="B121" s="11">
        <v>636</v>
      </c>
      <c r="C121" s="42" t="s">
        <v>77</v>
      </c>
      <c r="D121" s="33">
        <v>0</v>
      </c>
      <c r="E121" s="33">
        <v>0</v>
      </c>
      <c r="F121" s="33">
        <v>0</v>
      </c>
      <c r="G121" s="33"/>
      <c r="H121" s="33">
        <v>0</v>
      </c>
      <c r="I121" s="33">
        <v>0</v>
      </c>
      <c r="J121" s="33">
        <v>0</v>
      </c>
    </row>
    <row r="122" spans="1:10" x14ac:dyDescent="0.25">
      <c r="A122" s="9"/>
      <c r="B122" s="11">
        <v>637</v>
      </c>
      <c r="C122" s="42" t="s">
        <v>66</v>
      </c>
      <c r="D122" s="33">
        <v>12014.53</v>
      </c>
      <c r="E122" s="33">
        <v>17930.61</v>
      </c>
      <c r="F122" s="33">
        <v>21844</v>
      </c>
      <c r="G122" s="33">
        <v>3851</v>
      </c>
      <c r="H122" s="33">
        <v>20680</v>
      </c>
      <c r="I122" s="33">
        <v>20680</v>
      </c>
      <c r="J122" s="33">
        <v>20680</v>
      </c>
    </row>
    <row r="123" spans="1:10" x14ac:dyDescent="0.25">
      <c r="A123" s="16"/>
      <c r="B123" s="13">
        <v>642</v>
      </c>
      <c r="C123" s="68" t="s">
        <v>67</v>
      </c>
      <c r="D123" s="9">
        <v>1605</v>
      </c>
      <c r="E123" s="9">
        <v>4003.6</v>
      </c>
      <c r="F123" s="9">
        <v>4000</v>
      </c>
      <c r="G123" s="9">
        <v>3104</v>
      </c>
      <c r="H123" s="9">
        <v>3000</v>
      </c>
      <c r="I123" s="9">
        <v>3000</v>
      </c>
      <c r="J123" s="9">
        <v>3000</v>
      </c>
    </row>
    <row r="124" spans="1:10" x14ac:dyDescent="0.25">
      <c r="A124" s="7" t="s">
        <v>93</v>
      </c>
      <c r="B124" s="174"/>
      <c r="C124" s="259"/>
      <c r="D124" s="260">
        <f t="shared" ref="D124" si="23">SUM(D125:D132)</f>
        <v>5509.85</v>
      </c>
      <c r="E124" s="260">
        <f t="shared" ref="E124:J124" si="24">SUM(E125:E132)</f>
        <v>5875.45</v>
      </c>
      <c r="F124" s="260">
        <f t="shared" si="24"/>
        <v>6330</v>
      </c>
      <c r="G124" s="260">
        <f t="shared" si="24"/>
        <v>177</v>
      </c>
      <c r="H124" s="260">
        <f t="shared" si="24"/>
        <v>3565</v>
      </c>
      <c r="I124" s="260">
        <f t="shared" si="24"/>
        <v>3565</v>
      </c>
      <c r="J124" s="260">
        <f t="shared" si="24"/>
        <v>3565</v>
      </c>
    </row>
    <row r="125" spans="1:10" x14ac:dyDescent="0.25">
      <c r="A125" s="54"/>
      <c r="B125" s="55">
        <v>620</v>
      </c>
      <c r="C125" s="73" t="s">
        <v>59</v>
      </c>
      <c r="D125" s="56">
        <v>40.69</v>
      </c>
      <c r="E125" s="56">
        <v>29.23</v>
      </c>
      <c r="F125" s="56">
        <v>330</v>
      </c>
      <c r="G125" s="56"/>
      <c r="H125" s="56">
        <v>65</v>
      </c>
      <c r="I125" s="56">
        <v>65</v>
      </c>
      <c r="J125" s="56">
        <v>65</v>
      </c>
    </row>
    <row r="126" spans="1:10" x14ac:dyDescent="0.25">
      <c r="A126" s="54"/>
      <c r="B126" s="55">
        <v>632</v>
      </c>
      <c r="C126" s="73" t="s">
        <v>62</v>
      </c>
      <c r="D126" s="56">
        <v>0</v>
      </c>
      <c r="E126" s="56">
        <v>0</v>
      </c>
      <c r="F126" s="56">
        <v>0</v>
      </c>
      <c r="G126" s="56"/>
      <c r="H126" s="56">
        <v>0</v>
      </c>
      <c r="I126" s="56">
        <v>0</v>
      </c>
      <c r="J126" s="56">
        <v>0</v>
      </c>
    </row>
    <row r="127" spans="1:10" x14ac:dyDescent="0.25">
      <c r="A127" s="54"/>
      <c r="B127" s="55">
        <v>633</v>
      </c>
      <c r="C127" s="73" t="s">
        <v>70</v>
      </c>
      <c r="D127" s="56">
        <v>21.18</v>
      </c>
      <c r="E127" s="56">
        <v>250.3</v>
      </c>
      <c r="F127" s="56">
        <v>100</v>
      </c>
      <c r="G127" s="56"/>
      <c r="H127" s="56">
        <v>0</v>
      </c>
      <c r="I127" s="56">
        <v>0</v>
      </c>
      <c r="J127" s="56">
        <v>0</v>
      </c>
    </row>
    <row r="128" spans="1:10" x14ac:dyDescent="0.25">
      <c r="A128" s="9"/>
      <c r="B128" s="309">
        <v>635</v>
      </c>
      <c r="C128" s="316" t="s">
        <v>85</v>
      </c>
      <c r="D128" s="311">
        <v>704.4</v>
      </c>
      <c r="E128" s="311">
        <v>837.6</v>
      </c>
      <c r="F128" s="311">
        <v>100</v>
      </c>
      <c r="G128" s="311">
        <v>177</v>
      </c>
      <c r="H128" s="311">
        <v>200</v>
      </c>
      <c r="I128" s="311">
        <v>200</v>
      </c>
      <c r="J128" s="311">
        <v>200</v>
      </c>
    </row>
    <row r="129" spans="1:10" ht="51.6" customHeight="1" x14ac:dyDescent="0.25">
      <c r="A129" s="318"/>
      <c r="B129" s="387" t="s">
        <v>182</v>
      </c>
      <c r="C129" s="388"/>
      <c r="D129" s="388"/>
      <c r="E129" s="388"/>
      <c r="F129" s="388"/>
      <c r="G129" s="388"/>
      <c r="H129" s="388"/>
      <c r="I129" s="388"/>
      <c r="J129" s="389"/>
    </row>
    <row r="130" spans="1:10" s="323" customFormat="1" ht="17.45" customHeight="1" x14ac:dyDescent="0.25">
      <c r="A130" s="322"/>
      <c r="B130" s="320"/>
      <c r="C130" s="320"/>
      <c r="D130" s="321" t="s">
        <v>0</v>
      </c>
      <c r="E130" s="321" t="s">
        <v>0</v>
      </c>
      <c r="F130" s="321" t="s">
        <v>0</v>
      </c>
      <c r="G130" s="321" t="s">
        <v>0</v>
      </c>
      <c r="H130" s="321" t="s">
        <v>0</v>
      </c>
      <c r="I130" s="321" t="s">
        <v>0</v>
      </c>
      <c r="J130" s="321" t="s">
        <v>0</v>
      </c>
    </row>
    <row r="131" spans="1:10" s="85" customFormat="1" x14ac:dyDescent="0.25">
      <c r="A131" s="31" t="s">
        <v>57</v>
      </c>
      <c r="B131" s="231"/>
      <c r="C131" s="232"/>
      <c r="D131" s="235" t="s">
        <v>2</v>
      </c>
      <c r="E131" s="234" t="s">
        <v>197</v>
      </c>
      <c r="F131" s="233" t="s">
        <v>201</v>
      </c>
      <c r="G131" s="235" t="s">
        <v>199</v>
      </c>
      <c r="H131" s="251" t="s">
        <v>3</v>
      </c>
      <c r="I131" s="252" t="s">
        <v>4</v>
      </c>
      <c r="J131" s="243" t="s">
        <v>200</v>
      </c>
    </row>
    <row r="132" spans="1:10" x14ac:dyDescent="0.25">
      <c r="A132" s="24"/>
      <c r="B132" s="20">
        <v>637</v>
      </c>
      <c r="C132" s="102" t="s">
        <v>66</v>
      </c>
      <c r="D132" s="313">
        <v>4743.58</v>
      </c>
      <c r="E132" s="313">
        <v>4758.32</v>
      </c>
      <c r="F132" s="313">
        <v>5800</v>
      </c>
      <c r="G132" s="313"/>
      <c r="H132" s="313">
        <v>3300</v>
      </c>
      <c r="I132" s="313">
        <v>3300</v>
      </c>
      <c r="J132" s="313">
        <v>3300</v>
      </c>
    </row>
    <row r="133" spans="1:10" x14ac:dyDescent="0.25">
      <c r="A133" s="175" t="s">
        <v>94</v>
      </c>
      <c r="B133" s="265"/>
      <c r="C133" s="263"/>
      <c r="D133" s="260">
        <f t="shared" ref="D133" si="25">SUM(D134:D138)</f>
        <v>1200.95</v>
      </c>
      <c r="E133" s="260">
        <f>SUM(E134:E138)</f>
        <v>2822.8599999999997</v>
      </c>
      <c r="F133" s="260">
        <f t="shared" ref="F133:J133" si="26">SUM(F134:F138)</f>
        <v>6030</v>
      </c>
      <c r="G133" s="260">
        <f t="shared" si="26"/>
        <v>1829</v>
      </c>
      <c r="H133" s="260">
        <f t="shared" si="26"/>
        <v>8100</v>
      </c>
      <c r="I133" s="260">
        <f t="shared" si="26"/>
        <v>4600</v>
      </c>
      <c r="J133" s="260">
        <f t="shared" si="26"/>
        <v>4600</v>
      </c>
    </row>
    <row r="134" spans="1:10" x14ac:dyDescent="0.25">
      <c r="A134" s="9"/>
      <c r="B134" s="13">
        <v>632</v>
      </c>
      <c r="C134" s="42" t="s">
        <v>95</v>
      </c>
      <c r="D134" s="33">
        <v>781.21</v>
      </c>
      <c r="E134" s="33">
        <v>1478.56</v>
      </c>
      <c r="F134" s="33">
        <v>1530</v>
      </c>
      <c r="G134" s="33">
        <v>859</v>
      </c>
      <c r="H134" s="33">
        <v>1100</v>
      </c>
      <c r="I134" s="33">
        <v>1100</v>
      </c>
      <c r="J134" s="33">
        <v>1100</v>
      </c>
    </row>
    <row r="135" spans="1:10" x14ac:dyDescent="0.25">
      <c r="A135" s="9"/>
      <c r="B135" s="13">
        <v>633</v>
      </c>
      <c r="C135" s="68" t="s">
        <v>70</v>
      </c>
      <c r="D135" s="33">
        <v>197.74</v>
      </c>
      <c r="E135" s="33">
        <v>111.55</v>
      </c>
      <c r="F135" s="33">
        <v>2500</v>
      </c>
      <c r="G135" s="33">
        <v>20</v>
      </c>
      <c r="H135" s="33">
        <v>2500</v>
      </c>
      <c r="I135" s="33">
        <v>2500</v>
      </c>
      <c r="J135" s="33">
        <v>2500</v>
      </c>
    </row>
    <row r="136" spans="1:10" x14ac:dyDescent="0.25">
      <c r="A136" s="9"/>
      <c r="B136" s="11">
        <v>635</v>
      </c>
      <c r="C136" s="68" t="s">
        <v>85</v>
      </c>
      <c r="D136" s="9">
        <v>222</v>
      </c>
      <c r="E136" s="9">
        <v>232.75</v>
      </c>
      <c r="F136" s="9">
        <v>1000</v>
      </c>
      <c r="G136" s="332"/>
      <c r="H136" s="9">
        <v>3500</v>
      </c>
      <c r="I136" s="9">
        <v>0</v>
      </c>
      <c r="J136" s="9">
        <v>0</v>
      </c>
    </row>
    <row r="137" spans="1:10" x14ac:dyDescent="0.25">
      <c r="A137" s="9"/>
      <c r="B137" s="11">
        <v>637</v>
      </c>
      <c r="C137" s="68" t="s">
        <v>66</v>
      </c>
      <c r="D137" s="9">
        <v>0</v>
      </c>
      <c r="E137" s="9">
        <v>0</v>
      </c>
      <c r="F137" s="9">
        <v>0</v>
      </c>
      <c r="G137" s="9"/>
      <c r="H137" s="9">
        <v>0</v>
      </c>
      <c r="I137" s="9">
        <v>0</v>
      </c>
      <c r="J137" s="9">
        <v>0</v>
      </c>
    </row>
    <row r="138" spans="1:10" x14ac:dyDescent="0.25">
      <c r="A138" s="9"/>
      <c r="B138" s="11">
        <v>642</v>
      </c>
      <c r="C138" s="42" t="s">
        <v>67</v>
      </c>
      <c r="D138" s="9">
        <v>0</v>
      </c>
      <c r="E138" s="9">
        <v>1000</v>
      </c>
      <c r="F138" s="9">
        <v>1000</v>
      </c>
      <c r="G138" s="9">
        <v>950</v>
      </c>
      <c r="H138" s="33">
        <v>1000</v>
      </c>
      <c r="I138" s="9">
        <v>1000</v>
      </c>
      <c r="J138" s="9">
        <v>1000</v>
      </c>
    </row>
    <row r="139" spans="1:10" x14ac:dyDescent="0.25">
      <c r="A139" s="266" t="s">
        <v>96</v>
      </c>
      <c r="B139" s="174" t="s">
        <v>187</v>
      </c>
      <c r="C139" s="267"/>
      <c r="D139" s="260">
        <f>SUM(D140:D141)</f>
        <v>0</v>
      </c>
      <c r="E139" s="260">
        <f>SUM(E140:E141)</f>
        <v>0</v>
      </c>
      <c r="F139" s="260">
        <f>SUM(F140)</f>
        <v>200</v>
      </c>
      <c r="G139" s="260">
        <f>SUM(G140)</f>
        <v>0</v>
      </c>
      <c r="H139" s="260">
        <f>SUM(H140)</f>
        <v>0</v>
      </c>
      <c r="I139" s="260">
        <f>SUM(I140)</f>
        <v>0</v>
      </c>
      <c r="J139" s="260">
        <f>SUM(J140)</f>
        <v>0</v>
      </c>
    </row>
    <row r="140" spans="1:10" x14ac:dyDescent="0.25">
      <c r="A140" s="57"/>
      <c r="B140" s="13">
        <v>633</v>
      </c>
      <c r="C140" s="68" t="s">
        <v>70</v>
      </c>
      <c r="D140" s="33">
        <v>0</v>
      </c>
      <c r="E140" s="33">
        <v>0</v>
      </c>
      <c r="F140" s="33">
        <v>200</v>
      </c>
      <c r="G140" s="33"/>
      <c r="H140" s="33">
        <v>0</v>
      </c>
      <c r="I140" s="33">
        <v>0</v>
      </c>
      <c r="J140" s="33">
        <v>0</v>
      </c>
    </row>
    <row r="141" spans="1:10" x14ac:dyDescent="0.25">
      <c r="A141" s="57"/>
      <c r="B141" s="13">
        <v>642</v>
      </c>
      <c r="C141" s="68" t="s">
        <v>97</v>
      </c>
      <c r="D141" s="33">
        <v>0</v>
      </c>
      <c r="E141" s="33">
        <v>0</v>
      </c>
      <c r="F141" s="33">
        <v>0</v>
      </c>
      <c r="G141" s="33"/>
      <c r="H141" s="33">
        <v>0</v>
      </c>
      <c r="I141" s="33">
        <v>0</v>
      </c>
      <c r="J141" s="33">
        <v>0</v>
      </c>
    </row>
    <row r="142" spans="1:10" x14ac:dyDescent="0.25">
      <c r="A142" s="268" t="s">
        <v>98</v>
      </c>
      <c r="B142" s="269"/>
      <c r="C142" s="270"/>
      <c r="D142" s="179"/>
      <c r="E142" s="179"/>
      <c r="F142" s="271"/>
      <c r="G142" s="179"/>
      <c r="H142" s="271"/>
      <c r="I142" s="179"/>
      <c r="J142" s="179"/>
    </row>
    <row r="143" spans="1:10" x14ac:dyDescent="0.25">
      <c r="A143" s="175" t="s">
        <v>99</v>
      </c>
      <c r="B143" s="174"/>
      <c r="C143" s="259"/>
      <c r="D143" s="260">
        <f>SUM(D144:D152)</f>
        <v>143125</v>
      </c>
      <c r="E143" s="260">
        <f>SUM(E144:E152)</f>
        <v>155282</v>
      </c>
      <c r="F143" s="260">
        <f t="shared" ref="F143:H143" si="27">SUM(F144:F152)</f>
        <v>157038</v>
      </c>
      <c r="G143" s="260">
        <f t="shared" si="27"/>
        <v>166475</v>
      </c>
      <c r="H143" s="260">
        <f t="shared" si="27"/>
        <v>177675</v>
      </c>
      <c r="I143" s="260">
        <f t="shared" ref="I143:J143" si="28">SUM(I144:I152)</f>
        <v>177675</v>
      </c>
      <c r="J143" s="260">
        <f t="shared" si="28"/>
        <v>177675</v>
      </c>
    </row>
    <row r="144" spans="1:10" x14ac:dyDescent="0.25">
      <c r="A144" s="9"/>
      <c r="B144" s="11">
        <v>610</v>
      </c>
      <c r="C144" s="42" t="s">
        <v>59</v>
      </c>
      <c r="D144" s="365">
        <v>89812</v>
      </c>
      <c r="E144" s="365">
        <v>97385</v>
      </c>
      <c r="F144" s="366">
        <v>101100</v>
      </c>
      <c r="G144" s="33">
        <v>106000</v>
      </c>
      <c r="H144" s="366">
        <v>108500</v>
      </c>
      <c r="I144" s="366">
        <v>108500</v>
      </c>
      <c r="J144" s="366">
        <v>108500</v>
      </c>
    </row>
    <row r="145" spans="1:10" x14ac:dyDescent="0.25">
      <c r="A145" s="9"/>
      <c r="B145" s="11">
        <v>620</v>
      </c>
      <c r="C145" s="42" t="s">
        <v>60</v>
      </c>
      <c r="D145" s="365">
        <v>31139</v>
      </c>
      <c r="E145" s="365">
        <v>36222</v>
      </c>
      <c r="F145" s="366">
        <v>37138</v>
      </c>
      <c r="G145" s="33">
        <v>40000</v>
      </c>
      <c r="H145" s="366">
        <v>40595</v>
      </c>
      <c r="I145" s="366">
        <v>40595</v>
      </c>
      <c r="J145" s="366">
        <v>40595</v>
      </c>
    </row>
    <row r="146" spans="1:10" x14ac:dyDescent="0.25">
      <c r="A146" s="9"/>
      <c r="B146" s="11">
        <v>631</v>
      </c>
      <c r="C146" s="42" t="s">
        <v>61</v>
      </c>
      <c r="D146" s="365">
        <v>100</v>
      </c>
      <c r="E146" s="365">
        <v>82</v>
      </c>
      <c r="F146" s="366">
        <v>100</v>
      </c>
      <c r="G146" s="33">
        <v>100</v>
      </c>
      <c r="H146" s="366">
        <v>100</v>
      </c>
      <c r="I146" s="366">
        <v>100</v>
      </c>
      <c r="J146" s="366">
        <v>100</v>
      </c>
    </row>
    <row r="147" spans="1:10" x14ac:dyDescent="0.25">
      <c r="A147" s="9"/>
      <c r="B147" s="11">
        <v>632</v>
      </c>
      <c r="C147" s="42" t="s">
        <v>62</v>
      </c>
      <c r="D147" s="365">
        <v>9133</v>
      </c>
      <c r="E147" s="365">
        <v>5644</v>
      </c>
      <c r="F147" s="366">
        <v>7300</v>
      </c>
      <c r="G147" s="33">
        <v>8100</v>
      </c>
      <c r="H147" s="366">
        <v>8320</v>
      </c>
      <c r="I147" s="366">
        <v>8320</v>
      </c>
      <c r="J147" s="366">
        <v>8320</v>
      </c>
    </row>
    <row r="148" spans="1:10" x14ac:dyDescent="0.25">
      <c r="A148" s="9"/>
      <c r="B148" s="11">
        <v>633</v>
      </c>
      <c r="C148" s="42" t="s">
        <v>70</v>
      </c>
      <c r="D148" s="365">
        <v>4724</v>
      </c>
      <c r="E148" s="365">
        <v>4932</v>
      </c>
      <c r="F148" s="366">
        <v>3100</v>
      </c>
      <c r="G148" s="33">
        <v>3500</v>
      </c>
      <c r="H148" s="366">
        <v>5000</v>
      </c>
      <c r="I148" s="366">
        <v>5000</v>
      </c>
      <c r="J148" s="366">
        <v>5000</v>
      </c>
    </row>
    <row r="149" spans="1:10" x14ac:dyDescent="0.25">
      <c r="A149" s="9"/>
      <c r="B149" s="11">
        <v>635</v>
      </c>
      <c r="C149" s="42" t="s">
        <v>65</v>
      </c>
      <c r="D149" s="365">
        <v>1406</v>
      </c>
      <c r="E149" s="365">
        <v>992</v>
      </c>
      <c r="F149" s="366">
        <v>500</v>
      </c>
      <c r="G149" s="33">
        <v>800</v>
      </c>
      <c r="H149" s="366">
        <v>5120</v>
      </c>
      <c r="I149" s="366">
        <v>5120</v>
      </c>
      <c r="J149" s="366">
        <v>5120</v>
      </c>
    </row>
    <row r="150" spans="1:10" s="334" customFormat="1" x14ac:dyDescent="0.25">
      <c r="A150" s="307"/>
      <c r="B150" s="329">
        <v>637</v>
      </c>
      <c r="C150" s="333" t="s">
        <v>100</v>
      </c>
      <c r="D150" s="365">
        <v>6293</v>
      </c>
      <c r="E150" s="365">
        <v>990</v>
      </c>
      <c r="F150" s="366">
        <v>975</v>
      </c>
      <c r="G150" s="33">
        <v>975</v>
      </c>
      <c r="H150" s="366">
        <v>1040</v>
      </c>
      <c r="I150" s="366">
        <v>1040</v>
      </c>
      <c r="J150" s="366">
        <v>1040</v>
      </c>
    </row>
    <row r="151" spans="1:10" x14ac:dyDescent="0.25">
      <c r="A151" s="9"/>
      <c r="B151" s="11">
        <v>637</v>
      </c>
      <c r="C151" s="42" t="s">
        <v>101</v>
      </c>
      <c r="D151" s="365">
        <v>259</v>
      </c>
      <c r="E151" s="365">
        <v>8518</v>
      </c>
      <c r="F151" s="366">
        <v>6825</v>
      </c>
      <c r="G151" s="33">
        <v>6800</v>
      </c>
      <c r="H151" s="366">
        <v>8500</v>
      </c>
      <c r="I151" s="366">
        <v>8500</v>
      </c>
      <c r="J151" s="366">
        <v>8500</v>
      </c>
    </row>
    <row r="152" spans="1:10" x14ac:dyDescent="0.25">
      <c r="A152" s="9"/>
      <c r="B152" s="11">
        <v>642</v>
      </c>
      <c r="C152" s="68" t="s">
        <v>67</v>
      </c>
      <c r="D152" s="365">
        <v>259</v>
      </c>
      <c r="E152" s="365">
        <v>517</v>
      </c>
      <c r="F152" s="367">
        <v>0</v>
      </c>
      <c r="G152" s="33">
        <v>200</v>
      </c>
      <c r="H152" s="367">
        <v>500</v>
      </c>
      <c r="I152" s="367">
        <v>500</v>
      </c>
      <c r="J152" s="367">
        <v>500</v>
      </c>
    </row>
    <row r="153" spans="1:10" x14ac:dyDescent="0.25">
      <c r="A153" s="53" t="s">
        <v>102</v>
      </c>
      <c r="B153" s="262"/>
      <c r="C153" s="261"/>
      <c r="D153" s="260"/>
      <c r="E153" s="260"/>
      <c r="F153" s="272"/>
      <c r="G153" s="260"/>
      <c r="H153" s="272"/>
      <c r="I153" s="260"/>
      <c r="J153" s="260"/>
    </row>
    <row r="154" spans="1:10" x14ac:dyDescent="0.25">
      <c r="A154" s="34" t="s">
        <v>103</v>
      </c>
      <c r="B154" s="273"/>
      <c r="C154" s="263"/>
      <c r="D154" s="274">
        <f t="shared" ref="D154:J154" si="29">SUM(D155:D167)</f>
        <v>545830</v>
      </c>
      <c r="E154" s="274">
        <f t="shared" si="29"/>
        <v>538205.15</v>
      </c>
      <c r="F154" s="274">
        <f t="shared" si="29"/>
        <v>459456</v>
      </c>
      <c r="G154" s="274">
        <f t="shared" si="29"/>
        <v>554650</v>
      </c>
      <c r="H154" s="274">
        <f t="shared" si="29"/>
        <v>498528</v>
      </c>
      <c r="I154" s="274">
        <f t="shared" si="29"/>
        <v>481528</v>
      </c>
      <c r="J154" s="274">
        <f t="shared" si="29"/>
        <v>481528</v>
      </c>
    </row>
    <row r="155" spans="1:10" x14ac:dyDescent="0.25">
      <c r="A155" s="16"/>
      <c r="B155" s="11">
        <v>610</v>
      </c>
      <c r="C155" s="42" t="s">
        <v>59</v>
      </c>
      <c r="D155" s="366">
        <v>321166</v>
      </c>
      <c r="E155" s="366">
        <v>338948</v>
      </c>
      <c r="F155" s="366">
        <v>320326</v>
      </c>
      <c r="G155" s="366">
        <v>345000</v>
      </c>
      <c r="H155" s="366">
        <v>329658</v>
      </c>
      <c r="I155" s="366">
        <v>329658</v>
      </c>
      <c r="J155" s="366">
        <v>329658</v>
      </c>
    </row>
    <row r="156" spans="1:10" x14ac:dyDescent="0.25">
      <c r="A156" s="9"/>
      <c r="B156" s="11">
        <v>620</v>
      </c>
      <c r="C156" s="42" t="s">
        <v>60</v>
      </c>
      <c r="D156" s="366">
        <v>113658</v>
      </c>
      <c r="E156" s="366">
        <v>115605</v>
      </c>
      <c r="F156" s="366">
        <v>105460</v>
      </c>
      <c r="G156" s="366">
        <v>125000</v>
      </c>
      <c r="H156" s="366">
        <v>98170</v>
      </c>
      <c r="I156" s="366">
        <v>98170</v>
      </c>
      <c r="J156" s="366">
        <v>98170</v>
      </c>
    </row>
    <row r="157" spans="1:10" x14ac:dyDescent="0.25">
      <c r="A157" s="9"/>
      <c r="B157" s="11">
        <v>631</v>
      </c>
      <c r="C157" s="42" t="s">
        <v>104</v>
      </c>
      <c r="D157" s="366">
        <v>510</v>
      </c>
      <c r="E157" s="366">
        <v>524</v>
      </c>
      <c r="F157" s="366">
        <v>500</v>
      </c>
      <c r="G157" s="366">
        <v>500</v>
      </c>
      <c r="H157" s="366">
        <v>500</v>
      </c>
      <c r="I157" s="366">
        <v>500</v>
      </c>
      <c r="J157" s="366">
        <v>500</v>
      </c>
    </row>
    <row r="158" spans="1:10" x14ac:dyDescent="0.25">
      <c r="A158" s="9"/>
      <c r="B158" s="11">
        <v>632</v>
      </c>
      <c r="C158" s="42" t="s">
        <v>95</v>
      </c>
      <c r="D158" s="366">
        <v>40139</v>
      </c>
      <c r="E158" s="366">
        <v>37361</v>
      </c>
      <c r="F158" s="366">
        <v>20000</v>
      </c>
      <c r="G158" s="366">
        <v>43000</v>
      </c>
      <c r="H158" s="366">
        <v>35000</v>
      </c>
      <c r="I158" s="366">
        <v>35000</v>
      </c>
      <c r="J158" s="366">
        <v>35000</v>
      </c>
    </row>
    <row r="159" spans="1:10" ht="51.6" customHeight="1" x14ac:dyDescent="0.25">
      <c r="A159" s="9"/>
      <c r="B159" s="390" t="s">
        <v>182</v>
      </c>
      <c r="C159" s="391"/>
      <c r="D159" s="391"/>
      <c r="E159" s="391"/>
      <c r="F159" s="391"/>
      <c r="G159" s="391"/>
      <c r="H159" s="391"/>
      <c r="I159" s="391"/>
      <c r="J159" s="392"/>
    </row>
    <row r="160" spans="1:10" s="317" customFormat="1" ht="15.6" customHeight="1" x14ac:dyDescent="0.25">
      <c r="A160" s="319"/>
      <c r="B160" s="327"/>
      <c r="C160" s="327"/>
      <c r="D160" s="327" t="s">
        <v>0</v>
      </c>
      <c r="E160" s="327" t="s">
        <v>0</v>
      </c>
      <c r="F160" s="327" t="s">
        <v>0</v>
      </c>
      <c r="G160" s="327" t="s">
        <v>0</v>
      </c>
      <c r="H160" s="327" t="s">
        <v>0</v>
      </c>
      <c r="I160" s="327" t="s">
        <v>0</v>
      </c>
      <c r="J160" s="327" t="s">
        <v>0</v>
      </c>
    </row>
    <row r="161" spans="1:10" s="85" customFormat="1" x14ac:dyDescent="0.25">
      <c r="A161" s="31" t="s">
        <v>57</v>
      </c>
      <c r="B161" s="231"/>
      <c r="C161" s="232"/>
      <c r="D161" s="234" t="s">
        <v>2</v>
      </c>
      <c r="E161" s="234" t="s">
        <v>197</v>
      </c>
      <c r="F161" s="233" t="s">
        <v>201</v>
      </c>
      <c r="G161" s="235" t="s">
        <v>199</v>
      </c>
      <c r="H161" s="251" t="s">
        <v>3</v>
      </c>
      <c r="I161" s="252" t="s">
        <v>4</v>
      </c>
      <c r="J161" s="243" t="s">
        <v>200</v>
      </c>
    </row>
    <row r="162" spans="1:10" x14ac:dyDescent="0.25">
      <c r="A162" s="9"/>
      <c r="B162" s="11">
        <v>633</v>
      </c>
      <c r="C162" s="42" t="s">
        <v>70</v>
      </c>
      <c r="D162" s="306">
        <v>18709</v>
      </c>
      <c r="E162" s="306">
        <v>9798</v>
      </c>
      <c r="F162" s="306">
        <v>2000</v>
      </c>
      <c r="G162" s="306">
        <v>9650</v>
      </c>
      <c r="H162" s="306">
        <v>5000</v>
      </c>
      <c r="I162" s="306">
        <v>5000</v>
      </c>
      <c r="J162" s="306">
        <v>5000</v>
      </c>
    </row>
    <row r="163" spans="1:10" x14ac:dyDescent="0.25">
      <c r="A163" s="9"/>
      <c r="B163" s="11">
        <v>635</v>
      </c>
      <c r="C163" s="42" t="s">
        <v>65</v>
      </c>
      <c r="D163" s="306">
        <v>11937</v>
      </c>
      <c r="E163" s="306">
        <v>5442</v>
      </c>
      <c r="F163" s="306">
        <v>1000</v>
      </c>
      <c r="G163" s="306">
        <v>3000</v>
      </c>
      <c r="H163" s="306">
        <v>2000</v>
      </c>
      <c r="I163" s="306">
        <v>2000</v>
      </c>
      <c r="J163" s="306">
        <v>2000</v>
      </c>
    </row>
    <row r="164" spans="1:10" x14ac:dyDescent="0.25">
      <c r="A164" s="9"/>
      <c r="B164" s="11">
        <v>635</v>
      </c>
      <c r="C164" s="42" t="s">
        <v>204</v>
      </c>
      <c r="D164" s="306"/>
      <c r="E164" s="306"/>
      <c r="F164" s="306"/>
      <c r="G164" s="306"/>
      <c r="H164" s="306">
        <v>17000</v>
      </c>
      <c r="I164" s="306">
        <v>0</v>
      </c>
      <c r="J164" s="306">
        <v>0</v>
      </c>
    </row>
    <row r="165" spans="1:10" s="334" customFormat="1" x14ac:dyDescent="0.25">
      <c r="A165" s="307"/>
      <c r="B165" s="329">
        <v>637</v>
      </c>
      <c r="C165" s="333" t="s">
        <v>105</v>
      </c>
      <c r="D165" s="306">
        <v>0</v>
      </c>
      <c r="E165" s="306">
        <v>1380</v>
      </c>
      <c r="F165" s="306">
        <v>3200</v>
      </c>
      <c r="G165" s="306">
        <v>3200</v>
      </c>
      <c r="H165" s="306">
        <v>3200</v>
      </c>
      <c r="I165" s="306">
        <v>3200</v>
      </c>
      <c r="J165" s="306">
        <v>3200</v>
      </c>
    </row>
    <row r="166" spans="1:10" x14ac:dyDescent="0.25">
      <c r="A166" s="9"/>
      <c r="B166" s="58">
        <v>637</v>
      </c>
      <c r="C166" s="73" t="s">
        <v>66</v>
      </c>
      <c r="D166" s="56">
        <v>21365</v>
      </c>
      <c r="E166" s="306">
        <v>25705</v>
      </c>
      <c r="F166" s="56">
        <v>6970</v>
      </c>
      <c r="G166" s="56">
        <v>23200</v>
      </c>
      <c r="H166" s="56">
        <v>6500</v>
      </c>
      <c r="I166" s="56">
        <v>6500</v>
      </c>
      <c r="J166" s="56">
        <v>6500</v>
      </c>
    </row>
    <row r="167" spans="1:10" ht="18.75" customHeight="1" x14ac:dyDescent="0.25">
      <c r="A167" s="9"/>
      <c r="B167" s="58">
        <v>642</v>
      </c>
      <c r="C167" s="73" t="s">
        <v>67</v>
      </c>
      <c r="D167" s="56">
        <v>18346</v>
      </c>
      <c r="E167" s="306">
        <v>3442.15</v>
      </c>
      <c r="F167" s="56">
        <v>0</v>
      </c>
      <c r="G167" s="56">
        <v>2100</v>
      </c>
      <c r="H167" s="56">
        <v>1500</v>
      </c>
      <c r="I167" s="56">
        <v>1500</v>
      </c>
      <c r="J167" s="56">
        <v>1500</v>
      </c>
    </row>
    <row r="168" spans="1:10" s="85" customFormat="1" x14ac:dyDescent="0.25">
      <c r="A168" s="99" t="s">
        <v>106</v>
      </c>
      <c r="B168" s="275"/>
      <c r="C168" s="276"/>
      <c r="D168" s="274">
        <f>SUM(D170:D173)</f>
        <v>3821</v>
      </c>
      <c r="E168" s="274">
        <f>SUM(E170:E173)</f>
        <v>664</v>
      </c>
      <c r="F168" s="274">
        <f>SUM(F170:F173)</f>
        <v>3648</v>
      </c>
      <c r="G168" s="274">
        <f>SUM(G170:G173)</f>
        <v>3744</v>
      </c>
      <c r="H168" s="274">
        <f>SUM(H169:H173)</f>
        <v>3744</v>
      </c>
      <c r="I168" s="274">
        <f>SUM(I169:I173)</f>
        <v>3744</v>
      </c>
      <c r="J168" s="274">
        <f>SUM(J169:J173)</f>
        <v>3744</v>
      </c>
    </row>
    <row r="169" spans="1:10" s="368" customFormat="1" x14ac:dyDescent="0.25">
      <c r="A169" s="335"/>
      <c r="B169" s="369">
        <v>610</v>
      </c>
      <c r="C169" s="370" t="s">
        <v>59</v>
      </c>
      <c r="D169" s="371">
        <v>0</v>
      </c>
      <c r="E169" s="371">
        <v>0</v>
      </c>
      <c r="F169" s="371">
        <v>0</v>
      </c>
      <c r="G169" s="371">
        <v>0</v>
      </c>
      <c r="H169" s="371">
        <v>1800</v>
      </c>
      <c r="I169" s="371">
        <v>1800</v>
      </c>
      <c r="J169" s="371">
        <v>1800</v>
      </c>
    </row>
    <row r="170" spans="1:10" x14ac:dyDescent="0.25">
      <c r="A170" s="59"/>
      <c r="B170" s="58">
        <v>620</v>
      </c>
      <c r="C170" s="73" t="s">
        <v>60</v>
      </c>
      <c r="D170" s="372">
        <v>526</v>
      </c>
      <c r="E170" s="372">
        <v>664</v>
      </c>
      <c r="F170" s="372">
        <v>650</v>
      </c>
      <c r="G170" s="372">
        <v>650</v>
      </c>
      <c r="H170" s="372">
        <v>800</v>
      </c>
      <c r="I170" s="372">
        <v>800</v>
      </c>
      <c r="J170" s="372">
        <v>800</v>
      </c>
    </row>
    <row r="171" spans="1:10" x14ac:dyDescent="0.25">
      <c r="A171" s="59"/>
      <c r="B171" s="58">
        <v>633</v>
      </c>
      <c r="C171" s="73" t="s">
        <v>70</v>
      </c>
      <c r="D171" s="372">
        <v>1732</v>
      </c>
      <c r="E171" s="372"/>
      <c r="F171" s="372">
        <v>1198</v>
      </c>
      <c r="G171" s="372">
        <v>1198</v>
      </c>
      <c r="H171" s="372">
        <v>144</v>
      </c>
      <c r="I171" s="372">
        <v>144</v>
      </c>
      <c r="J171" s="372">
        <v>144</v>
      </c>
    </row>
    <row r="172" spans="1:10" x14ac:dyDescent="0.25">
      <c r="A172" s="59"/>
      <c r="B172" s="58">
        <v>635</v>
      </c>
      <c r="C172" s="73" t="s">
        <v>65</v>
      </c>
      <c r="D172" s="372">
        <v>0</v>
      </c>
      <c r="E172" s="372"/>
      <c r="F172" s="372">
        <v>0</v>
      </c>
      <c r="G172" s="372">
        <v>0</v>
      </c>
      <c r="H172" s="372">
        <v>0</v>
      </c>
      <c r="I172" s="372">
        <v>0</v>
      </c>
      <c r="J172" s="372">
        <v>0</v>
      </c>
    </row>
    <row r="173" spans="1:10" x14ac:dyDescent="0.25">
      <c r="A173" s="59"/>
      <c r="B173" s="58">
        <v>637</v>
      </c>
      <c r="C173" s="73" t="s">
        <v>66</v>
      </c>
      <c r="D173" s="372">
        <v>1563</v>
      </c>
      <c r="E173" s="372"/>
      <c r="F173" s="372">
        <v>1800</v>
      </c>
      <c r="G173" s="372">
        <v>1896</v>
      </c>
      <c r="H173" s="372">
        <v>1000</v>
      </c>
      <c r="I173" s="372">
        <v>1000</v>
      </c>
      <c r="J173" s="372">
        <v>1000</v>
      </c>
    </row>
    <row r="174" spans="1:10" s="85" customFormat="1" x14ac:dyDescent="0.25">
      <c r="A174" s="175" t="s">
        <v>107</v>
      </c>
      <c r="B174" s="262"/>
      <c r="C174" s="259"/>
      <c r="D174" s="260">
        <f>SUM(D175+D178)</f>
        <v>221111</v>
      </c>
      <c r="E174" s="260">
        <f>SUM(E177+E178)</f>
        <v>223167</v>
      </c>
      <c r="F174" s="260">
        <f t="shared" ref="F174" si="30">F175+F178</f>
        <v>188629</v>
      </c>
      <c r="G174" s="260">
        <f t="shared" ref="G174:J174" si="31">G175+G178</f>
        <v>28388</v>
      </c>
      <c r="H174" s="260">
        <f t="shared" si="31"/>
        <v>182880</v>
      </c>
      <c r="I174" s="260">
        <f t="shared" si="31"/>
        <v>181880</v>
      </c>
      <c r="J174" s="260">
        <f t="shared" si="31"/>
        <v>181880</v>
      </c>
    </row>
    <row r="175" spans="1:10" x14ac:dyDescent="0.25">
      <c r="A175" s="60" t="s">
        <v>108</v>
      </c>
      <c r="B175" s="13" t="s">
        <v>109</v>
      </c>
      <c r="C175" s="72"/>
      <c r="D175" s="16">
        <f t="shared" ref="D175" si="32">SUM(D176:D177)</f>
        <v>199007</v>
      </c>
      <c r="E175" s="335"/>
      <c r="F175" s="16">
        <v>160221</v>
      </c>
      <c r="G175" s="16"/>
      <c r="H175" s="335">
        <f>SUM(H176:H177)</f>
        <v>156010</v>
      </c>
      <c r="I175" s="335">
        <f>SUM(I176:I177)</f>
        <v>155010</v>
      </c>
      <c r="J175" s="335">
        <f>SUM(J176:J177)</f>
        <v>155010</v>
      </c>
    </row>
    <row r="176" spans="1:10" x14ac:dyDescent="0.25">
      <c r="A176" s="61"/>
      <c r="B176" s="13">
        <v>641</v>
      </c>
      <c r="C176" s="42" t="s">
        <v>38</v>
      </c>
      <c r="D176" s="9"/>
      <c r="E176" s="307">
        <v>0</v>
      </c>
      <c r="F176" s="9">
        <v>0</v>
      </c>
      <c r="G176" s="9"/>
      <c r="H176" s="9"/>
      <c r="I176" s="9"/>
      <c r="J176" s="9"/>
    </row>
    <row r="177" spans="1:11" x14ac:dyDescent="0.25">
      <c r="A177" s="59"/>
      <c r="B177" s="13">
        <v>642</v>
      </c>
      <c r="C177" s="42" t="s">
        <v>110</v>
      </c>
      <c r="D177" s="9">
        <v>199007</v>
      </c>
      <c r="E177" s="307">
        <v>197330</v>
      </c>
      <c r="F177" s="9">
        <v>160221</v>
      </c>
      <c r="G177" s="9">
        <v>156010</v>
      </c>
      <c r="H177" s="33">
        <v>156010</v>
      </c>
      <c r="I177" s="33">
        <v>155010</v>
      </c>
      <c r="J177" s="33">
        <v>155010</v>
      </c>
    </row>
    <row r="178" spans="1:11" x14ac:dyDescent="0.25">
      <c r="A178" s="62" t="s">
        <v>111</v>
      </c>
      <c r="B178" s="277" t="s">
        <v>112</v>
      </c>
      <c r="C178" s="278"/>
      <c r="D178" s="279">
        <f t="shared" ref="D178" si="33">SUM(D179:D185)</f>
        <v>22104</v>
      </c>
      <c r="E178" s="279">
        <f t="shared" ref="E178:J178" si="34">SUM(E179:E185)</f>
        <v>25837</v>
      </c>
      <c r="F178" s="279">
        <f t="shared" si="34"/>
        <v>28408</v>
      </c>
      <c r="G178" s="279">
        <f t="shared" si="34"/>
        <v>28388</v>
      </c>
      <c r="H178" s="279">
        <f t="shared" si="34"/>
        <v>26870</v>
      </c>
      <c r="I178" s="279">
        <f t="shared" si="34"/>
        <v>26870</v>
      </c>
      <c r="J178" s="279">
        <f t="shared" si="34"/>
        <v>26870</v>
      </c>
    </row>
    <row r="179" spans="1:11" x14ac:dyDescent="0.25">
      <c r="A179" s="59"/>
      <c r="B179" s="13">
        <v>610</v>
      </c>
      <c r="C179" s="42" t="s">
        <v>59</v>
      </c>
      <c r="D179" s="373">
        <v>13370</v>
      </c>
      <c r="E179" s="373">
        <v>15444</v>
      </c>
      <c r="F179" s="373">
        <v>17200</v>
      </c>
      <c r="G179" s="373">
        <v>17200</v>
      </c>
      <c r="H179" s="373">
        <v>16500</v>
      </c>
      <c r="I179" s="373">
        <v>16500</v>
      </c>
      <c r="J179" s="373">
        <v>16500</v>
      </c>
      <c r="K179" s="336"/>
    </row>
    <row r="180" spans="1:11" x14ac:dyDescent="0.25">
      <c r="A180" s="59"/>
      <c r="B180" s="13">
        <v>620</v>
      </c>
      <c r="C180" s="73" t="s">
        <v>60</v>
      </c>
      <c r="D180" s="373">
        <v>4990</v>
      </c>
      <c r="E180" s="373">
        <v>5981</v>
      </c>
      <c r="F180" s="373">
        <v>6538</v>
      </c>
      <c r="G180" s="373">
        <v>6538</v>
      </c>
      <c r="H180" s="373">
        <v>6200</v>
      </c>
      <c r="I180" s="373">
        <v>6200</v>
      </c>
      <c r="J180" s="373">
        <v>6200</v>
      </c>
    </row>
    <row r="181" spans="1:11" x14ac:dyDescent="0.25">
      <c r="A181" s="59"/>
      <c r="B181" s="13">
        <v>631</v>
      </c>
      <c r="C181" s="73" t="s">
        <v>104</v>
      </c>
      <c r="D181" s="373">
        <v>0</v>
      </c>
      <c r="E181" s="373">
        <v>0</v>
      </c>
      <c r="F181" s="373">
        <v>20</v>
      </c>
      <c r="G181" s="373">
        <v>0</v>
      </c>
      <c r="H181" s="373">
        <v>20</v>
      </c>
      <c r="I181" s="373">
        <v>20</v>
      </c>
      <c r="J181" s="373">
        <v>20</v>
      </c>
    </row>
    <row r="182" spans="1:11" x14ac:dyDescent="0.25">
      <c r="A182" s="59"/>
      <c r="B182" s="13">
        <v>632</v>
      </c>
      <c r="C182" s="73" t="s">
        <v>89</v>
      </c>
      <c r="D182" s="373">
        <v>2165</v>
      </c>
      <c r="E182" s="373">
        <v>2211</v>
      </c>
      <c r="F182" s="373">
        <v>3150</v>
      </c>
      <c r="G182" s="373">
        <v>3150</v>
      </c>
      <c r="H182" s="373">
        <v>3150</v>
      </c>
      <c r="I182" s="373">
        <v>3150</v>
      </c>
      <c r="J182" s="373">
        <v>3150</v>
      </c>
    </row>
    <row r="183" spans="1:11" x14ac:dyDescent="0.25">
      <c r="A183" s="59"/>
      <c r="B183" s="13">
        <v>633</v>
      </c>
      <c r="C183" s="42" t="s">
        <v>70</v>
      </c>
      <c r="D183" s="373">
        <v>916</v>
      </c>
      <c r="E183" s="373">
        <v>1296</v>
      </c>
      <c r="F183" s="373">
        <v>1000</v>
      </c>
      <c r="G183" s="373">
        <v>1000</v>
      </c>
      <c r="H183" s="373">
        <v>500</v>
      </c>
      <c r="I183" s="373">
        <v>500</v>
      </c>
      <c r="J183" s="373">
        <v>500</v>
      </c>
    </row>
    <row r="184" spans="1:11" x14ac:dyDescent="0.25">
      <c r="A184" s="59"/>
      <c r="B184" s="13">
        <v>637</v>
      </c>
      <c r="C184" s="42" t="s">
        <v>66</v>
      </c>
      <c r="D184" s="373">
        <v>543</v>
      </c>
      <c r="E184" s="373">
        <v>905</v>
      </c>
      <c r="F184" s="373">
        <v>500</v>
      </c>
      <c r="G184" s="373">
        <v>500</v>
      </c>
      <c r="H184" s="373">
        <v>500</v>
      </c>
      <c r="I184" s="373">
        <v>500</v>
      </c>
      <c r="J184" s="373">
        <v>500</v>
      </c>
    </row>
    <row r="185" spans="1:11" x14ac:dyDescent="0.25">
      <c r="A185" s="59"/>
      <c r="B185" s="13">
        <v>642</v>
      </c>
      <c r="C185" s="42" t="s">
        <v>38</v>
      </c>
      <c r="D185" s="373">
        <v>120</v>
      </c>
      <c r="E185" s="373"/>
      <c r="F185" s="373">
        <v>0</v>
      </c>
      <c r="G185" s="373">
        <v>0</v>
      </c>
      <c r="H185" s="373">
        <v>0</v>
      </c>
      <c r="I185" s="373">
        <v>0</v>
      </c>
      <c r="J185" s="373">
        <v>0</v>
      </c>
    </row>
    <row r="186" spans="1:11" s="85" customFormat="1" x14ac:dyDescent="0.25">
      <c r="A186" s="53" t="s">
        <v>113</v>
      </c>
      <c r="B186" s="174"/>
      <c r="C186" s="259"/>
      <c r="D186" s="175"/>
      <c r="E186" s="175"/>
      <c r="F186" s="271"/>
      <c r="G186" s="175"/>
      <c r="H186" s="271"/>
      <c r="I186" s="175"/>
      <c r="J186" s="175"/>
    </row>
    <row r="187" spans="1:11" s="85" customFormat="1" x14ac:dyDescent="0.25">
      <c r="A187" s="52" t="s">
        <v>114</v>
      </c>
      <c r="B187" s="262"/>
      <c r="C187" s="259"/>
      <c r="D187" s="260">
        <f>SUM(D188:D198)</f>
        <v>100262</v>
      </c>
      <c r="E187" s="260">
        <f>SUM(E188:E198)</f>
        <v>124215</v>
      </c>
      <c r="F187" s="260">
        <f>SUM(F188:F198)</f>
        <v>120170</v>
      </c>
      <c r="G187" s="260">
        <f>SUM(G188:G198)</f>
        <v>142650</v>
      </c>
      <c r="H187" s="260">
        <f>SUM(H188:H198)</f>
        <v>112220</v>
      </c>
      <c r="I187" s="260">
        <f>SUM(H188:H198)</f>
        <v>112220</v>
      </c>
      <c r="J187" s="260">
        <f>SUM(J188:J198)</f>
        <v>112220</v>
      </c>
    </row>
    <row r="188" spans="1:11" x14ac:dyDescent="0.25">
      <c r="A188" s="63"/>
      <c r="B188" s="58">
        <v>610</v>
      </c>
      <c r="C188" s="42" t="s">
        <v>59</v>
      </c>
      <c r="D188" s="372">
        <v>43183</v>
      </c>
      <c r="E188" s="372">
        <v>46230</v>
      </c>
      <c r="F188" s="372">
        <v>58150</v>
      </c>
      <c r="G188" s="372">
        <v>58150</v>
      </c>
      <c r="H188" s="372">
        <v>55900</v>
      </c>
      <c r="I188" s="372">
        <v>55900</v>
      </c>
      <c r="J188" s="372">
        <v>55900</v>
      </c>
    </row>
    <row r="189" spans="1:11" ht="54" customHeight="1" x14ac:dyDescent="0.25">
      <c r="A189" s="63"/>
      <c r="B189" s="324" t="s">
        <v>182</v>
      </c>
      <c r="C189" s="325"/>
      <c r="D189" s="325"/>
      <c r="E189" s="325"/>
      <c r="F189" s="325"/>
      <c r="G189" s="325"/>
      <c r="H189" s="325"/>
      <c r="I189" s="325"/>
      <c r="J189" s="326"/>
    </row>
    <row r="190" spans="1:11" s="317" customFormat="1" ht="15.6" customHeight="1" x14ac:dyDescent="0.25">
      <c r="A190" s="319"/>
      <c r="B190" s="327"/>
      <c r="C190" s="327"/>
      <c r="D190" s="327" t="s">
        <v>0</v>
      </c>
      <c r="E190" s="327" t="s">
        <v>0</v>
      </c>
      <c r="F190" s="327" t="s">
        <v>0</v>
      </c>
      <c r="G190" s="327" t="s">
        <v>0</v>
      </c>
      <c r="H190" s="327" t="s">
        <v>0</v>
      </c>
      <c r="I190" s="327" t="s">
        <v>0</v>
      </c>
      <c r="J190" s="327" t="s">
        <v>0</v>
      </c>
    </row>
    <row r="191" spans="1:11" s="85" customFormat="1" x14ac:dyDescent="0.25">
      <c r="A191" s="31" t="s">
        <v>57</v>
      </c>
      <c r="B191" s="231"/>
      <c r="C191" s="232"/>
      <c r="D191" s="235" t="s">
        <v>2</v>
      </c>
      <c r="E191" s="234" t="s">
        <v>197</v>
      </c>
      <c r="F191" s="233" t="s">
        <v>198</v>
      </c>
      <c r="G191" s="235" t="s">
        <v>199</v>
      </c>
      <c r="H191" s="233" t="s">
        <v>3</v>
      </c>
      <c r="I191" s="235" t="s">
        <v>4</v>
      </c>
      <c r="J191" s="235" t="s">
        <v>200</v>
      </c>
    </row>
    <row r="192" spans="1:11" x14ac:dyDescent="0.25">
      <c r="A192" s="63"/>
      <c r="B192" s="58">
        <v>620</v>
      </c>
      <c r="C192" s="73" t="s">
        <v>60</v>
      </c>
      <c r="D192" s="372">
        <v>15996</v>
      </c>
      <c r="E192" s="372">
        <v>18174</v>
      </c>
      <c r="F192" s="372">
        <v>20900</v>
      </c>
      <c r="G192" s="372">
        <v>20900</v>
      </c>
      <c r="H192" s="372">
        <v>20850</v>
      </c>
      <c r="I192" s="372">
        <v>20850</v>
      </c>
      <c r="J192" s="372">
        <v>20850</v>
      </c>
    </row>
    <row r="193" spans="1:10" x14ac:dyDescent="0.25">
      <c r="A193" s="63"/>
      <c r="B193" s="58">
        <v>631</v>
      </c>
      <c r="C193" s="73" t="s">
        <v>104</v>
      </c>
      <c r="D193" s="372"/>
      <c r="E193" s="372">
        <v>0</v>
      </c>
      <c r="F193" s="372">
        <v>20</v>
      </c>
      <c r="G193" s="372">
        <v>0</v>
      </c>
      <c r="H193" s="372">
        <v>20</v>
      </c>
      <c r="I193" s="372">
        <v>20</v>
      </c>
      <c r="J193" s="372">
        <v>20</v>
      </c>
    </row>
    <row r="194" spans="1:10" x14ac:dyDescent="0.25">
      <c r="A194" s="63"/>
      <c r="B194" s="58">
        <v>632</v>
      </c>
      <c r="C194" s="73" t="s">
        <v>89</v>
      </c>
      <c r="D194" s="372">
        <v>3369</v>
      </c>
      <c r="E194" s="372">
        <v>6457</v>
      </c>
      <c r="F194" s="372">
        <v>8300</v>
      </c>
      <c r="G194" s="372">
        <v>8300</v>
      </c>
      <c r="H194" s="372">
        <v>8500</v>
      </c>
      <c r="I194" s="372">
        <v>8500</v>
      </c>
      <c r="J194" s="372">
        <v>8500</v>
      </c>
    </row>
    <row r="195" spans="1:10" x14ac:dyDescent="0.25">
      <c r="A195" s="63"/>
      <c r="B195" s="58">
        <v>633</v>
      </c>
      <c r="C195" s="73" t="s">
        <v>70</v>
      </c>
      <c r="D195" s="372">
        <v>32124</v>
      </c>
      <c r="E195" s="372">
        <v>41372</v>
      </c>
      <c r="F195" s="372">
        <v>26000</v>
      </c>
      <c r="G195" s="372">
        <v>48000</v>
      </c>
      <c r="H195" s="372">
        <v>20000</v>
      </c>
      <c r="I195" s="372">
        <v>20000</v>
      </c>
      <c r="J195" s="372">
        <v>20000</v>
      </c>
    </row>
    <row r="196" spans="1:10" x14ac:dyDescent="0.25">
      <c r="A196" s="63"/>
      <c r="B196" s="58">
        <v>635</v>
      </c>
      <c r="C196" s="73" t="s">
        <v>65</v>
      </c>
      <c r="D196" s="372">
        <v>343</v>
      </c>
      <c r="E196" s="372">
        <v>4741</v>
      </c>
      <c r="F196" s="372">
        <v>800</v>
      </c>
      <c r="G196" s="372">
        <v>1500</v>
      </c>
      <c r="H196" s="372">
        <v>800</v>
      </c>
      <c r="I196" s="372">
        <v>800</v>
      </c>
      <c r="J196" s="372">
        <v>800</v>
      </c>
    </row>
    <row r="197" spans="1:10" x14ac:dyDescent="0.25">
      <c r="A197" s="63"/>
      <c r="B197" s="58">
        <v>637</v>
      </c>
      <c r="C197" s="73" t="s">
        <v>101</v>
      </c>
      <c r="D197" s="372">
        <v>4744</v>
      </c>
      <c r="E197" s="372">
        <v>5411</v>
      </c>
      <c r="F197" s="372">
        <v>6000</v>
      </c>
      <c r="G197" s="372">
        <v>5500</v>
      </c>
      <c r="H197" s="372">
        <v>6000</v>
      </c>
      <c r="I197" s="372">
        <v>6000</v>
      </c>
      <c r="J197" s="372">
        <v>6000</v>
      </c>
    </row>
    <row r="198" spans="1:10" x14ac:dyDescent="0.25">
      <c r="A198" s="63"/>
      <c r="B198" s="58">
        <v>642</v>
      </c>
      <c r="C198" s="73" t="s">
        <v>67</v>
      </c>
      <c r="D198" s="372">
        <v>503</v>
      </c>
      <c r="E198" s="372">
        <v>1830</v>
      </c>
      <c r="F198" s="372">
        <v>0</v>
      </c>
      <c r="G198" s="372">
        <v>300</v>
      </c>
      <c r="H198" s="372">
        <v>150</v>
      </c>
      <c r="I198" s="372">
        <v>150</v>
      </c>
      <c r="J198" s="372">
        <v>150</v>
      </c>
    </row>
    <row r="199" spans="1:10" s="85" customFormat="1" x14ac:dyDescent="0.25">
      <c r="A199" s="103" t="s">
        <v>115</v>
      </c>
      <c r="B199" s="262"/>
      <c r="C199" s="259"/>
      <c r="D199" s="260">
        <f t="shared" ref="D199" si="35">SUM(D200:D206)</f>
        <v>922</v>
      </c>
      <c r="E199" s="260">
        <f t="shared" ref="E199:J199" si="36">SUM(E200:E206)</f>
        <v>781.5</v>
      </c>
      <c r="F199" s="260">
        <f t="shared" si="36"/>
        <v>4000</v>
      </c>
      <c r="G199" s="260">
        <f t="shared" si="36"/>
        <v>2941</v>
      </c>
      <c r="H199" s="260">
        <f t="shared" si="36"/>
        <v>14100</v>
      </c>
      <c r="I199" s="260">
        <f t="shared" si="36"/>
        <v>14100</v>
      </c>
      <c r="J199" s="260">
        <f t="shared" si="36"/>
        <v>14100</v>
      </c>
    </row>
    <row r="200" spans="1:10" x14ac:dyDescent="0.25">
      <c r="A200" s="64"/>
      <c r="B200" s="101">
        <v>610</v>
      </c>
      <c r="C200" s="102" t="s">
        <v>59</v>
      </c>
      <c r="D200" s="56">
        <v>0</v>
      </c>
      <c r="E200" s="56">
        <v>0</v>
      </c>
      <c r="F200" s="56">
        <v>0</v>
      </c>
      <c r="G200" s="56"/>
      <c r="H200" s="56"/>
      <c r="I200" s="56"/>
      <c r="J200" s="56"/>
    </row>
    <row r="201" spans="1:10" x14ac:dyDescent="0.25">
      <c r="A201" s="63"/>
      <c r="B201" s="58">
        <v>620</v>
      </c>
      <c r="C201" s="73" t="s">
        <v>60</v>
      </c>
      <c r="D201" s="56">
        <v>0</v>
      </c>
      <c r="E201" s="56">
        <v>0</v>
      </c>
      <c r="F201" s="56">
        <v>0</v>
      </c>
      <c r="G201" s="56"/>
      <c r="H201" s="56"/>
      <c r="I201" s="56"/>
      <c r="J201" s="56"/>
    </row>
    <row r="202" spans="1:10" x14ac:dyDescent="0.25">
      <c r="A202" s="63"/>
      <c r="B202" s="58">
        <v>633</v>
      </c>
      <c r="C202" s="73" t="s">
        <v>70</v>
      </c>
      <c r="D202" s="56">
        <v>0</v>
      </c>
      <c r="E202" s="56">
        <v>0</v>
      </c>
      <c r="F202" s="56">
        <v>0</v>
      </c>
      <c r="G202" s="56"/>
      <c r="H202" s="56"/>
      <c r="I202" s="56"/>
      <c r="J202" s="56"/>
    </row>
    <row r="203" spans="1:10" x14ac:dyDescent="0.25">
      <c r="A203" s="63"/>
      <c r="B203" s="58">
        <v>634</v>
      </c>
      <c r="C203" s="73" t="s">
        <v>116</v>
      </c>
      <c r="D203" s="56">
        <v>0</v>
      </c>
      <c r="E203" s="56">
        <v>0</v>
      </c>
      <c r="F203" s="56">
        <v>0</v>
      </c>
      <c r="G203" s="56"/>
      <c r="H203" s="56"/>
      <c r="I203" s="56"/>
      <c r="J203" s="56"/>
    </row>
    <row r="204" spans="1:10" x14ac:dyDescent="0.25">
      <c r="A204" s="63"/>
      <c r="B204" s="58">
        <v>637</v>
      </c>
      <c r="C204" s="73" t="s">
        <v>66</v>
      </c>
      <c r="D204" s="56">
        <v>262</v>
      </c>
      <c r="E204" s="56">
        <v>121.5</v>
      </c>
      <c r="F204" s="56">
        <v>0</v>
      </c>
      <c r="G204" s="56">
        <v>100</v>
      </c>
      <c r="H204" s="56">
        <v>100</v>
      </c>
      <c r="I204" s="56">
        <v>100</v>
      </c>
      <c r="J204" s="56">
        <v>100</v>
      </c>
    </row>
    <row r="205" spans="1:10" ht="30" x14ac:dyDescent="0.25">
      <c r="A205" s="63"/>
      <c r="B205" s="58">
        <v>642</v>
      </c>
      <c r="C205" s="73" t="s">
        <v>117</v>
      </c>
      <c r="D205" s="56">
        <v>660</v>
      </c>
      <c r="E205" s="56">
        <v>660</v>
      </c>
      <c r="F205" s="56">
        <v>4000</v>
      </c>
      <c r="G205" s="56">
        <v>2841</v>
      </c>
      <c r="H205" s="56">
        <v>14000</v>
      </c>
      <c r="I205" s="56">
        <v>14000</v>
      </c>
      <c r="J205" s="56">
        <v>14000</v>
      </c>
    </row>
    <row r="206" spans="1:10" x14ac:dyDescent="0.25">
      <c r="A206" s="65"/>
      <c r="B206" s="11">
        <v>644</v>
      </c>
      <c r="C206" s="42" t="s">
        <v>118</v>
      </c>
      <c r="D206" s="33">
        <v>0</v>
      </c>
      <c r="E206" s="33">
        <v>0</v>
      </c>
      <c r="F206" s="33">
        <v>0</v>
      </c>
      <c r="G206" s="33"/>
      <c r="H206" s="33"/>
      <c r="I206" s="33"/>
      <c r="J206" s="33"/>
    </row>
    <row r="207" spans="1:10" x14ac:dyDescent="0.25">
      <c r="A207" s="66" t="s">
        <v>119</v>
      </c>
      <c r="B207" s="262" t="s">
        <v>188</v>
      </c>
      <c r="C207" s="259"/>
      <c r="D207" s="260">
        <f t="shared" ref="D207:I207" si="37">SUM(D208)</f>
        <v>500</v>
      </c>
      <c r="E207" s="260">
        <f t="shared" si="37"/>
        <v>450</v>
      </c>
      <c r="F207" s="260">
        <f t="shared" si="37"/>
        <v>500</v>
      </c>
      <c r="G207" s="260">
        <f t="shared" si="37"/>
        <v>800</v>
      </c>
      <c r="H207" s="260">
        <f t="shared" si="37"/>
        <v>500</v>
      </c>
      <c r="I207" s="260">
        <f t="shared" si="37"/>
        <v>500</v>
      </c>
      <c r="J207" s="260">
        <f>SUM(J208)</f>
        <v>500</v>
      </c>
    </row>
    <row r="208" spans="1:10" x14ac:dyDescent="0.25">
      <c r="A208" s="67"/>
      <c r="B208" s="20">
        <v>642</v>
      </c>
      <c r="C208" s="102" t="s">
        <v>120</v>
      </c>
      <c r="D208" s="33">
        <v>500</v>
      </c>
      <c r="E208" s="33">
        <v>450</v>
      </c>
      <c r="F208" s="33">
        <v>500</v>
      </c>
      <c r="G208" s="33">
        <v>800</v>
      </c>
      <c r="H208" s="33">
        <v>500</v>
      </c>
      <c r="I208" s="33">
        <v>500</v>
      </c>
      <c r="J208" s="33">
        <v>500</v>
      </c>
    </row>
    <row r="209" spans="1:10" s="85" customFormat="1" x14ac:dyDescent="0.25">
      <c r="A209" s="103" t="s">
        <v>121</v>
      </c>
      <c r="B209" s="262"/>
      <c r="C209" s="259"/>
      <c r="D209" s="260">
        <f t="shared" ref="D209" si="38">SUM(D210:D212)</f>
        <v>250</v>
      </c>
      <c r="E209" s="260">
        <f t="shared" ref="E209:J209" si="39">SUM(E210:E212)</f>
        <v>200</v>
      </c>
      <c r="F209" s="260">
        <f t="shared" si="39"/>
        <v>600</v>
      </c>
      <c r="G209" s="260">
        <f t="shared" si="39"/>
        <v>0</v>
      </c>
      <c r="H209" s="260">
        <f t="shared" si="39"/>
        <v>650</v>
      </c>
      <c r="I209" s="260">
        <f t="shared" si="39"/>
        <v>650</v>
      </c>
      <c r="J209" s="260">
        <f t="shared" si="39"/>
        <v>650</v>
      </c>
    </row>
    <row r="210" spans="1:10" x14ac:dyDescent="0.25">
      <c r="A210" s="63"/>
      <c r="B210" s="58">
        <v>635</v>
      </c>
      <c r="C210" s="68" t="s">
        <v>85</v>
      </c>
      <c r="D210" s="56">
        <v>0</v>
      </c>
      <c r="E210" s="56">
        <v>0</v>
      </c>
      <c r="F210" s="56">
        <v>0</v>
      </c>
      <c r="G210" s="56"/>
      <c r="H210" s="56">
        <v>0</v>
      </c>
      <c r="I210" s="56">
        <v>0</v>
      </c>
      <c r="J210" s="56">
        <v>0</v>
      </c>
    </row>
    <row r="211" spans="1:10" x14ac:dyDescent="0.25">
      <c r="A211" s="63"/>
      <c r="B211" s="58">
        <v>637</v>
      </c>
      <c r="C211" s="68" t="s">
        <v>122</v>
      </c>
      <c r="D211" s="56">
        <v>0</v>
      </c>
      <c r="E211" s="56">
        <v>0</v>
      </c>
      <c r="F211" s="56">
        <v>100</v>
      </c>
      <c r="G211" s="56"/>
      <c r="H211" s="56">
        <v>100</v>
      </c>
      <c r="I211" s="56">
        <v>100</v>
      </c>
      <c r="J211" s="56">
        <v>100</v>
      </c>
    </row>
    <row r="212" spans="1:10" x14ac:dyDescent="0.25">
      <c r="A212" s="63"/>
      <c r="B212" s="58">
        <v>642</v>
      </c>
      <c r="C212" s="73" t="s">
        <v>123</v>
      </c>
      <c r="D212" s="56">
        <v>250</v>
      </c>
      <c r="E212" s="56">
        <v>200</v>
      </c>
      <c r="F212" s="56">
        <v>500</v>
      </c>
      <c r="G212" s="56"/>
      <c r="H212" s="56">
        <v>550</v>
      </c>
      <c r="I212" s="56">
        <v>550</v>
      </c>
      <c r="J212" s="56">
        <v>550</v>
      </c>
    </row>
    <row r="213" spans="1:10" s="85" customFormat="1" x14ac:dyDescent="0.25">
      <c r="A213" s="103" t="s">
        <v>124</v>
      </c>
      <c r="B213" s="262"/>
      <c r="C213" s="259"/>
      <c r="D213" s="260">
        <f t="shared" ref="D213:J213" si="40">SUM(D214)</f>
        <v>600</v>
      </c>
      <c r="E213" s="260">
        <f t="shared" si="40"/>
        <v>600</v>
      </c>
      <c r="F213" s="260">
        <v>600</v>
      </c>
      <c r="G213" s="260">
        <f t="shared" si="40"/>
        <v>600</v>
      </c>
      <c r="H213" s="260">
        <f t="shared" si="40"/>
        <v>500</v>
      </c>
      <c r="I213" s="260">
        <f t="shared" si="40"/>
        <v>500</v>
      </c>
      <c r="J213" s="260">
        <f t="shared" si="40"/>
        <v>500</v>
      </c>
    </row>
    <row r="214" spans="1:10" x14ac:dyDescent="0.25">
      <c r="A214" s="63"/>
      <c r="B214" s="58">
        <v>642</v>
      </c>
      <c r="C214" s="100"/>
      <c r="D214" s="56">
        <v>600</v>
      </c>
      <c r="E214" s="56">
        <v>600</v>
      </c>
      <c r="F214" s="56">
        <v>600</v>
      </c>
      <c r="G214" s="56">
        <v>600</v>
      </c>
      <c r="H214" s="56">
        <v>500</v>
      </c>
      <c r="I214" s="56">
        <v>500</v>
      </c>
      <c r="J214" s="56">
        <v>500</v>
      </c>
    </row>
    <row r="215" spans="1:10" s="85" customFormat="1" x14ac:dyDescent="0.25">
      <c r="A215" s="253" t="s">
        <v>125</v>
      </c>
      <c r="B215" s="254"/>
      <c r="C215" s="255"/>
      <c r="D215" s="227">
        <f>D6+D18+D20+D29+D32+D40+D49+D56+D59+D65+D73+D75+D77+D88+D94+D103+D105+D108+D114+D124+D133+D139+D143+D154+D168+D174+D187+D199+D207+D209+D213</f>
        <v>1567638.73</v>
      </c>
      <c r="E215" s="227">
        <f>E6+E18+E20+E29+E32+E40+E49+E56+E59+E65+E73+E75+E77+E88+E94+E103+E105+E108+E114+E124+E133+E139+E143+E154+E168+E174+E187+E199+E207+E209+E213</f>
        <v>1712568.27</v>
      </c>
      <c r="F215" s="227">
        <f>F6+F18+F20+F29+F32+F40+F49+F56+F59+F65+F73+F75+F77+F88+F94+F105+F108+F114+F124+F133+F139+F143+F154+F168+F174+F187+F199+F207+F209+F213</f>
        <v>1600000</v>
      </c>
      <c r="G215" s="227">
        <f>G6+G18+G20+G32+G40+G49+G56+G59+G65+G73+G75+G77+G88+G105+G108+G114+G124+G133+G139+G143+G154+G168+G174+G187+G199+G207+G209+G213</f>
        <v>1330777</v>
      </c>
      <c r="H215" s="227">
        <f>H6+H18+H20+H32+H40+H49+H56+H59+H65+H73+H75+H77+H88+H94+H103+H105+H108+H114+H124+H133+H139+H143+H154+H168+H174+H187+H199+H207+H209+H213</f>
        <v>1650000</v>
      </c>
      <c r="I215" s="227">
        <f>I6+I18+I20+I32+I40+I49+I56+I59+I65+I73+I75+I77+I88+I94+I103+I105+I108+I114+I124+I133+I139+I143+I154+I168+I174+I187+I199+I207+I209+I213</f>
        <v>1670000</v>
      </c>
      <c r="J215" s="227">
        <f>J6+J18+J20+J32+J40+J49+J56+J59+J65+J73+J75+J77+J88+J94+J103+J105+J108+J114+J124+J133+J139+J143+J154+J168+J174+J187+J199+J207+J209+J213</f>
        <v>1675000</v>
      </c>
    </row>
    <row r="216" spans="1:10" x14ac:dyDescent="0.25">
      <c r="C216" s="74"/>
    </row>
    <row r="217" spans="1:10" x14ac:dyDescent="0.25">
      <c r="C217" s="74"/>
    </row>
    <row r="218" spans="1:10" x14ac:dyDescent="0.25">
      <c r="C218" s="74"/>
    </row>
    <row r="219" spans="1:10" x14ac:dyDescent="0.25">
      <c r="C219" s="74"/>
    </row>
    <row r="220" spans="1:10" x14ac:dyDescent="0.25">
      <c r="C220" s="74"/>
    </row>
    <row r="221" spans="1:10" x14ac:dyDescent="0.25">
      <c r="C221" s="74"/>
    </row>
    <row r="222" spans="1:10" x14ac:dyDescent="0.25">
      <c r="C222" s="74"/>
    </row>
    <row r="223" spans="1:10" x14ac:dyDescent="0.25">
      <c r="C223" s="74"/>
    </row>
    <row r="224" spans="1:10" x14ac:dyDescent="0.25">
      <c r="C224" s="74"/>
    </row>
    <row r="225" spans="3:3" x14ac:dyDescent="0.25">
      <c r="C225" s="74"/>
    </row>
    <row r="226" spans="3:3" x14ac:dyDescent="0.25">
      <c r="C226" s="74"/>
    </row>
  </sheetData>
  <sheetProtection selectLockedCells="1" selectUnlockedCells="1"/>
  <mergeCells count="3">
    <mergeCell ref="B99:J99"/>
    <mergeCell ref="B129:J129"/>
    <mergeCell ref="B159:J15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zoomScale="80" zoomScaleNormal="80" workbookViewId="0">
      <selection activeCell="G13" sqref="G13"/>
    </sheetView>
  </sheetViews>
  <sheetFormatPr defaultRowHeight="15" x14ac:dyDescent="0.25"/>
  <cols>
    <col min="1" max="1" width="1.7109375" customWidth="1"/>
    <col min="3" max="3" width="25.140625" customWidth="1"/>
  </cols>
  <sheetData>
    <row r="1" spans="1:11" x14ac:dyDescent="0.25">
      <c r="A1" s="180"/>
      <c r="B1" s="181"/>
      <c r="C1" s="182"/>
      <c r="D1" s="183"/>
      <c r="E1" s="183"/>
      <c r="F1" s="183"/>
      <c r="G1" s="183"/>
      <c r="H1" s="183"/>
      <c r="I1" s="183"/>
      <c r="J1" s="184"/>
    </row>
    <row r="2" spans="1:11" s="97" customFormat="1" ht="21" x14ac:dyDescent="0.35">
      <c r="A2" s="185" t="s">
        <v>195</v>
      </c>
      <c r="B2" s="162"/>
      <c r="C2" s="163"/>
      <c r="D2" s="163"/>
      <c r="E2" s="163"/>
      <c r="F2" s="163"/>
      <c r="G2" s="163"/>
      <c r="H2" s="163"/>
      <c r="I2" s="163"/>
      <c r="J2" s="186"/>
    </row>
    <row r="3" spans="1:11" ht="18.75" x14ac:dyDescent="0.3">
      <c r="A3" s="187"/>
      <c r="B3" s="188"/>
      <c r="C3" s="189"/>
      <c r="D3" s="190"/>
      <c r="E3" s="191"/>
      <c r="F3" s="191"/>
      <c r="G3" s="191"/>
      <c r="H3" s="191"/>
      <c r="I3" s="213"/>
      <c r="J3" s="192"/>
    </row>
    <row r="4" spans="1:11" ht="19.5" thickBot="1" x14ac:dyDescent="0.35">
      <c r="A4" s="301"/>
      <c r="B4" s="215"/>
      <c r="C4" s="216"/>
      <c r="D4" s="217"/>
      <c r="E4" s="218"/>
      <c r="F4" s="218"/>
      <c r="G4" s="218"/>
      <c r="H4" s="218"/>
      <c r="I4" s="218"/>
      <c r="J4" s="302"/>
    </row>
    <row r="5" spans="1:11" ht="0.6" customHeight="1" x14ac:dyDescent="0.3">
      <c r="A5" s="44"/>
      <c r="B5" s="45"/>
      <c r="C5" s="83"/>
      <c r="D5" s="27"/>
      <c r="E5" s="46"/>
      <c r="F5" s="46"/>
      <c r="G5" s="46"/>
      <c r="H5" s="46"/>
      <c r="I5" s="138"/>
      <c r="J5" s="84"/>
    </row>
    <row r="6" spans="1:11" x14ac:dyDescent="0.25">
      <c r="A6" s="139"/>
      <c r="B6" s="9"/>
      <c r="C6" s="38"/>
      <c r="D6" s="98" t="s">
        <v>0</v>
      </c>
      <c r="E6" s="98" t="s">
        <v>0</v>
      </c>
      <c r="F6" s="98" t="s">
        <v>0</v>
      </c>
      <c r="G6" s="98" t="s">
        <v>0</v>
      </c>
      <c r="H6" s="98" t="s">
        <v>0</v>
      </c>
      <c r="I6" s="98" t="s">
        <v>0</v>
      </c>
      <c r="J6" s="98" t="s">
        <v>0</v>
      </c>
    </row>
    <row r="7" spans="1:11" x14ac:dyDescent="0.25">
      <c r="A7" s="290" t="s">
        <v>169</v>
      </c>
      <c r="B7" s="303"/>
      <c r="C7" s="243"/>
      <c r="D7" s="243" t="s">
        <v>2</v>
      </c>
      <c r="E7" s="243" t="s">
        <v>197</v>
      </c>
      <c r="F7" s="243" t="s">
        <v>198</v>
      </c>
      <c r="G7" s="243" t="s">
        <v>199</v>
      </c>
      <c r="H7" s="243" t="s">
        <v>3</v>
      </c>
      <c r="I7" s="289" t="s">
        <v>4</v>
      </c>
      <c r="J7" s="289" t="s">
        <v>200</v>
      </c>
    </row>
    <row r="8" spans="1:11" x14ac:dyDescent="0.25">
      <c r="A8" s="264" t="s">
        <v>170</v>
      </c>
      <c r="B8" s="273"/>
      <c r="C8" s="304"/>
      <c r="D8" s="260">
        <f>SUM(D9)</f>
        <v>62560</v>
      </c>
      <c r="E8" s="260">
        <f>SUM(E9)</f>
        <v>64691</v>
      </c>
      <c r="F8" s="260">
        <f t="shared" ref="F8:J8" si="0">SUM(F9)</f>
        <v>82000</v>
      </c>
      <c r="G8" s="260">
        <f t="shared" si="0"/>
        <v>82000</v>
      </c>
      <c r="H8" s="260">
        <f t="shared" si="0"/>
        <v>96639</v>
      </c>
      <c r="I8" s="260">
        <f t="shared" si="0"/>
        <v>96639</v>
      </c>
      <c r="J8" s="260">
        <f t="shared" si="0"/>
        <v>96639</v>
      </c>
    </row>
    <row r="9" spans="1:11" x14ac:dyDescent="0.25">
      <c r="A9" s="32"/>
      <c r="B9" s="139">
        <v>821</v>
      </c>
      <c r="C9" s="42" t="s">
        <v>171</v>
      </c>
      <c r="D9" s="33">
        <v>62560</v>
      </c>
      <c r="E9" s="306">
        <v>64691</v>
      </c>
      <c r="F9" s="33">
        <v>82000</v>
      </c>
      <c r="G9" s="33">
        <v>82000</v>
      </c>
      <c r="H9" s="33">
        <v>96639</v>
      </c>
      <c r="I9" s="33">
        <v>96639</v>
      </c>
      <c r="J9" s="33">
        <v>96639</v>
      </c>
      <c r="K9" t="s">
        <v>189</v>
      </c>
    </row>
    <row r="10" spans="1:11" x14ac:dyDescent="0.25">
      <c r="A10" s="264" t="s">
        <v>172</v>
      </c>
      <c r="B10" s="273"/>
      <c r="C10" s="304"/>
      <c r="D10" s="260"/>
      <c r="E10" s="260">
        <f t="shared" ref="E10:J10" si="1">SUM(E11)</f>
        <v>0</v>
      </c>
      <c r="F10" s="260">
        <f t="shared" si="1"/>
        <v>0</v>
      </c>
      <c r="G10" s="260">
        <f t="shared" si="1"/>
        <v>0</v>
      </c>
      <c r="H10" s="260">
        <f t="shared" si="1"/>
        <v>0</v>
      </c>
      <c r="I10" s="260">
        <f t="shared" si="1"/>
        <v>0</v>
      </c>
      <c r="J10" s="260">
        <f t="shared" si="1"/>
        <v>0</v>
      </c>
    </row>
    <row r="11" spans="1:11" ht="30" x14ac:dyDescent="0.25">
      <c r="A11" s="32"/>
      <c r="B11" s="139">
        <v>819002</v>
      </c>
      <c r="C11" s="42" t="s">
        <v>173</v>
      </c>
      <c r="D11" s="50">
        <v>0</v>
      </c>
      <c r="E11" s="374"/>
      <c r="F11" s="50">
        <v>0</v>
      </c>
      <c r="G11" s="33"/>
      <c r="H11" s="50"/>
      <c r="I11" s="50"/>
      <c r="J11" s="50"/>
    </row>
    <row r="12" spans="1:11" x14ac:dyDescent="0.25">
      <c r="A12" s="264" t="s">
        <v>86</v>
      </c>
      <c r="B12" s="273"/>
      <c r="C12" s="304"/>
      <c r="D12" s="260"/>
      <c r="E12" s="260">
        <f>SUM(E13)</f>
        <v>0</v>
      </c>
      <c r="F12" s="260">
        <f t="shared" ref="F12:J12" si="2">SUM(F13)</f>
        <v>0</v>
      </c>
      <c r="G12" s="260">
        <f t="shared" si="2"/>
        <v>0</v>
      </c>
      <c r="H12" s="260">
        <f t="shared" si="2"/>
        <v>0</v>
      </c>
      <c r="I12" s="260">
        <f t="shared" si="2"/>
        <v>0</v>
      </c>
      <c r="J12" s="260">
        <f t="shared" si="2"/>
        <v>0</v>
      </c>
    </row>
    <row r="13" spans="1:11" ht="30" x14ac:dyDescent="0.25">
      <c r="A13" s="32"/>
      <c r="B13" s="139">
        <v>819</v>
      </c>
      <c r="C13" s="42" t="s">
        <v>174</v>
      </c>
      <c r="D13" s="33">
        <v>0</v>
      </c>
      <c r="E13" s="306"/>
      <c r="F13" s="33">
        <v>0</v>
      </c>
      <c r="G13" s="33"/>
      <c r="H13" s="33"/>
      <c r="I13" s="33"/>
      <c r="J13" s="33"/>
    </row>
    <row r="14" spans="1:11" ht="0.6" customHeight="1" x14ac:dyDescent="0.25">
      <c r="A14" s="140"/>
      <c r="B14" s="141"/>
      <c r="C14" s="142"/>
      <c r="D14" s="140"/>
      <c r="E14" s="140"/>
      <c r="F14" s="140"/>
      <c r="G14" s="140"/>
      <c r="H14" s="140"/>
      <c r="I14" s="140"/>
      <c r="J14" s="140"/>
    </row>
    <row r="15" spans="1:11" x14ac:dyDescent="0.25">
      <c r="A15" s="253" t="s">
        <v>175</v>
      </c>
      <c r="B15" s="297"/>
      <c r="C15" s="300"/>
      <c r="D15" s="227">
        <f>SUM(D8+D10+D12)</f>
        <v>62560</v>
      </c>
      <c r="E15" s="227">
        <f>SUM(E8+E10+E12)</f>
        <v>64691</v>
      </c>
      <c r="F15" s="227">
        <f>SUM(F8+F12)</f>
        <v>82000</v>
      </c>
      <c r="G15" s="227">
        <f>SUM(G8+G10)</f>
        <v>82000</v>
      </c>
      <c r="H15" s="227">
        <f>SUM(H8+H12)</f>
        <v>96639</v>
      </c>
      <c r="I15" s="227">
        <f>SUM(I8+I10+I12)</f>
        <v>96639</v>
      </c>
      <c r="J15" s="227">
        <f>SUM(J8+J10+J12)</f>
        <v>96639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8"/>
  <sheetViews>
    <sheetView tabSelected="1" zoomScale="80" zoomScaleNormal="80" workbookViewId="0">
      <selection activeCell="A25" sqref="A25"/>
    </sheetView>
  </sheetViews>
  <sheetFormatPr defaultRowHeight="15" x14ac:dyDescent="0.25"/>
  <cols>
    <col min="7" max="7" width="13.28515625" customWidth="1"/>
    <col min="8" max="9" width="11" bestFit="1" customWidth="1"/>
  </cols>
  <sheetData>
    <row r="1" spans="1:12" x14ac:dyDescent="0.25">
      <c r="A1" s="180"/>
      <c r="B1" s="181"/>
      <c r="C1" s="182"/>
      <c r="D1" s="183"/>
      <c r="E1" s="183"/>
      <c r="F1" s="183"/>
      <c r="G1" s="183"/>
      <c r="H1" s="183"/>
      <c r="I1" s="184"/>
      <c r="J1" s="85"/>
      <c r="K1" s="85"/>
      <c r="L1" s="85"/>
    </row>
    <row r="2" spans="1:12" ht="18.75" x14ac:dyDescent="0.3">
      <c r="A2" s="187" t="s">
        <v>195</v>
      </c>
      <c r="B2" s="188"/>
      <c r="C2" s="189"/>
      <c r="D2" s="190"/>
      <c r="E2" s="191"/>
      <c r="F2" s="191"/>
      <c r="G2" s="191"/>
      <c r="H2" s="191"/>
      <c r="I2" s="291"/>
      <c r="J2" s="85"/>
      <c r="K2" s="85"/>
      <c r="L2" s="85"/>
    </row>
    <row r="3" spans="1:12" ht="18.75" x14ac:dyDescent="0.3">
      <c r="A3" s="187"/>
      <c r="B3" s="188"/>
      <c r="C3" s="189"/>
      <c r="D3" s="190"/>
      <c r="E3" s="191"/>
      <c r="F3" s="191"/>
      <c r="G3" s="191"/>
      <c r="H3" s="191"/>
      <c r="I3" s="192"/>
      <c r="J3" s="85"/>
      <c r="K3" s="85"/>
      <c r="L3" s="85"/>
    </row>
    <row r="4" spans="1:12" ht="18.75" x14ac:dyDescent="0.3">
      <c r="A4" s="187" t="s">
        <v>176</v>
      </c>
      <c r="B4" s="188"/>
      <c r="C4" s="189"/>
      <c r="D4" s="189"/>
      <c r="E4" s="189"/>
      <c r="F4" s="189"/>
      <c r="G4" s="189"/>
      <c r="H4" s="189"/>
      <c r="I4" s="189"/>
      <c r="J4" s="85"/>
      <c r="K4" s="85"/>
      <c r="L4" s="85"/>
    </row>
    <row r="5" spans="1:12" ht="15.75" x14ac:dyDescent="0.25">
      <c r="A5" s="143"/>
      <c r="B5" s="143"/>
      <c r="C5" s="143"/>
      <c r="D5" s="143"/>
      <c r="E5" s="143"/>
      <c r="F5" s="143"/>
      <c r="G5" s="144" t="s">
        <v>0</v>
      </c>
      <c r="H5" s="144" t="s">
        <v>0</v>
      </c>
      <c r="I5" s="144" t="s">
        <v>0</v>
      </c>
      <c r="J5" s="85"/>
      <c r="K5" s="85"/>
      <c r="L5" s="85"/>
    </row>
    <row r="6" spans="1:12" x14ac:dyDescent="0.25">
      <c r="A6" s="50"/>
      <c r="B6" s="145"/>
      <c r="C6" s="113"/>
      <c r="D6" s="98"/>
      <c r="E6" s="98"/>
      <c r="F6" s="98"/>
      <c r="G6" s="146" t="s">
        <v>3</v>
      </c>
      <c r="H6" s="147" t="s">
        <v>4</v>
      </c>
      <c r="I6" s="146" t="s">
        <v>200</v>
      </c>
      <c r="J6" s="85"/>
      <c r="K6" s="85"/>
      <c r="L6" s="85"/>
    </row>
    <row r="7" spans="1:12" ht="15.75" x14ac:dyDescent="0.25">
      <c r="A7" s="95" t="s">
        <v>1</v>
      </c>
      <c r="B7" s="148"/>
      <c r="C7" s="145"/>
      <c r="D7" s="145"/>
      <c r="E7" s="98"/>
      <c r="F7" s="145"/>
      <c r="G7" s="345">
        <v>1650000</v>
      </c>
      <c r="H7" s="346">
        <v>1670000</v>
      </c>
      <c r="I7" s="346">
        <v>1675000</v>
      </c>
      <c r="J7" s="85"/>
      <c r="K7" s="85"/>
      <c r="L7" s="85"/>
    </row>
    <row r="8" spans="1:12" ht="15.75" x14ac:dyDescent="0.25">
      <c r="A8" s="13" t="s">
        <v>177</v>
      </c>
      <c r="B8" s="9"/>
      <c r="C8" s="14"/>
      <c r="D8" s="50"/>
      <c r="E8" s="50"/>
      <c r="F8" s="50"/>
      <c r="G8" s="346">
        <v>381607</v>
      </c>
      <c r="H8" s="346">
        <v>0</v>
      </c>
      <c r="I8" s="346">
        <v>0</v>
      </c>
      <c r="J8" s="85"/>
      <c r="K8" s="85"/>
      <c r="L8" s="85"/>
    </row>
    <row r="9" spans="1:12" ht="15.75" x14ac:dyDescent="0.25">
      <c r="A9" s="13" t="s">
        <v>45</v>
      </c>
      <c r="B9" s="9"/>
      <c r="C9" s="50"/>
      <c r="D9" s="50"/>
      <c r="E9" s="50"/>
      <c r="F9" s="50"/>
      <c r="G9" s="347">
        <v>438050</v>
      </c>
      <c r="H9" s="347">
        <v>96639</v>
      </c>
      <c r="I9" s="347">
        <v>96639</v>
      </c>
      <c r="J9" s="85"/>
      <c r="K9" s="85"/>
      <c r="L9" s="85"/>
    </row>
    <row r="10" spans="1:12" x14ac:dyDescent="0.25">
      <c r="A10" s="13"/>
      <c r="B10" s="9"/>
      <c r="C10" s="50"/>
      <c r="D10" s="50"/>
      <c r="E10" s="50"/>
      <c r="F10" s="50"/>
      <c r="G10" s="348"/>
      <c r="H10" s="348"/>
      <c r="I10" s="348"/>
      <c r="J10" s="85"/>
      <c r="K10" s="85"/>
      <c r="L10" s="85"/>
    </row>
    <row r="11" spans="1:12" ht="15.75" x14ac:dyDescent="0.25">
      <c r="A11" s="153" t="s">
        <v>178</v>
      </c>
      <c r="B11" s="154"/>
      <c r="C11" s="155"/>
      <c r="D11" s="155"/>
      <c r="E11" s="155"/>
      <c r="F11" s="155"/>
      <c r="G11" s="156">
        <f>SUM(G7:G9)</f>
        <v>2469657</v>
      </c>
      <c r="H11" s="156">
        <f>SUM(H7:H9)</f>
        <v>1766639</v>
      </c>
      <c r="I11" s="156">
        <f>SUM(I7:I10)</f>
        <v>1771639</v>
      </c>
      <c r="J11" s="85"/>
      <c r="K11" s="85"/>
      <c r="L11" s="85"/>
    </row>
    <row r="12" spans="1:12" ht="18.75" x14ac:dyDescent="0.3">
      <c r="A12" s="149"/>
      <c r="B12" s="149"/>
      <c r="C12" s="150"/>
      <c r="D12" s="9"/>
      <c r="E12" s="140"/>
      <c r="F12" s="140"/>
      <c r="G12" s="349" t="s">
        <v>0</v>
      </c>
      <c r="H12" s="349" t="s">
        <v>0</v>
      </c>
      <c r="I12" s="349" t="s">
        <v>0</v>
      </c>
      <c r="J12" s="85"/>
      <c r="K12" s="85"/>
      <c r="L12" s="85"/>
    </row>
    <row r="13" spans="1:12" x14ac:dyDescent="0.25">
      <c r="A13" s="50"/>
      <c r="B13" s="145"/>
      <c r="C13" s="113"/>
      <c r="D13" s="98"/>
      <c r="E13" s="98"/>
      <c r="F13" s="98"/>
      <c r="G13" s="350" t="s">
        <v>3</v>
      </c>
      <c r="H13" s="351" t="s">
        <v>4</v>
      </c>
      <c r="I13" s="350" t="s">
        <v>200</v>
      </c>
      <c r="J13" s="85"/>
      <c r="K13" s="85"/>
      <c r="L13" s="85"/>
    </row>
    <row r="14" spans="1:12" ht="15.75" x14ac:dyDescent="0.25">
      <c r="A14" s="95" t="s">
        <v>57</v>
      </c>
      <c r="B14" s="148"/>
      <c r="C14" s="145"/>
      <c r="D14" s="145"/>
      <c r="E14" s="98"/>
      <c r="F14" s="145"/>
      <c r="G14" s="346">
        <v>1650000</v>
      </c>
      <c r="H14" s="346">
        <v>1670000</v>
      </c>
      <c r="I14" s="346">
        <v>1675000</v>
      </c>
      <c r="J14" s="85"/>
      <c r="K14" s="85"/>
      <c r="L14" s="85"/>
    </row>
    <row r="15" spans="1:12" ht="15.75" x14ac:dyDescent="0.25">
      <c r="A15" s="13" t="s">
        <v>179</v>
      </c>
      <c r="B15" s="9"/>
      <c r="C15" s="14"/>
      <c r="D15" s="50"/>
      <c r="E15" s="50"/>
      <c r="F15" s="50"/>
      <c r="G15" s="346">
        <v>723018</v>
      </c>
      <c r="H15" s="346">
        <f>SUM('[1]Výdavky KR'!I98)</f>
        <v>0</v>
      </c>
      <c r="I15" s="346">
        <f>SUM('[1]Výdavky KR'!J98)</f>
        <v>0</v>
      </c>
      <c r="J15" s="85"/>
      <c r="K15" s="85"/>
      <c r="L15" s="85"/>
    </row>
    <row r="16" spans="1:12" ht="15.75" x14ac:dyDescent="0.25">
      <c r="A16" s="13" t="s">
        <v>169</v>
      </c>
      <c r="B16" s="9"/>
      <c r="C16" s="50"/>
      <c r="D16" s="50"/>
      <c r="E16" s="50"/>
      <c r="F16" s="50"/>
      <c r="G16" s="347">
        <v>96639</v>
      </c>
      <c r="H16" s="347">
        <v>96639</v>
      </c>
      <c r="I16" s="347">
        <v>96639</v>
      </c>
      <c r="J16" s="85"/>
      <c r="K16" s="85"/>
      <c r="L16" s="85"/>
    </row>
    <row r="17" spans="1:12" ht="15.75" x14ac:dyDescent="0.25">
      <c r="A17" s="13"/>
      <c r="B17" s="9"/>
      <c r="C17" s="50"/>
      <c r="D17" s="50"/>
      <c r="E17" s="50"/>
      <c r="F17" s="50"/>
      <c r="G17" s="346"/>
      <c r="H17" s="346"/>
      <c r="I17" s="346"/>
      <c r="J17" s="85"/>
      <c r="K17" s="85"/>
      <c r="L17" s="85"/>
    </row>
    <row r="18" spans="1:12" ht="15.75" x14ac:dyDescent="0.25">
      <c r="A18" s="153" t="s">
        <v>180</v>
      </c>
      <c r="B18" s="154"/>
      <c r="C18" s="155"/>
      <c r="D18" s="155"/>
      <c r="E18" s="155"/>
      <c r="F18" s="155"/>
      <c r="G18" s="156">
        <f>SUM(G14:G17)</f>
        <v>2469657</v>
      </c>
      <c r="H18" s="156">
        <f>SUM(H14:H17)</f>
        <v>1766639</v>
      </c>
      <c r="I18" s="156">
        <f>SUM(I14:I17)</f>
        <v>1771639</v>
      </c>
      <c r="J18" s="85"/>
      <c r="K18" s="85"/>
      <c r="L18" s="85"/>
    </row>
    <row r="19" spans="1:12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1:12" ht="15.75" x14ac:dyDescent="0.25">
      <c r="A20" s="151" t="s">
        <v>196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1:12" ht="15.75" x14ac:dyDescent="0.25">
      <c r="A21" s="151" t="s">
        <v>181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2" spans="1:12" x14ac:dyDescent="0.25">
      <c r="A22" s="152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x14ac:dyDescent="0.25">
      <c r="A23" s="152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x14ac:dyDescent="0.25">
      <c r="A24" s="152" t="s">
        <v>212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x14ac:dyDescent="0.25">
      <c r="A25" s="15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</row>
    <row r="26" spans="1:12" x14ac:dyDescent="0.25">
      <c r="A26" s="152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</row>
    <row r="27" spans="1:12" x14ac:dyDescent="0.25">
      <c r="A27" s="152" t="s">
        <v>203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</row>
    <row r="28" spans="1:12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</row>
  </sheetData>
  <sheetProtection selectLockedCells="1" selectUnlockedCell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Príjmy BR</vt:lpstr>
      <vt:lpstr>PFO</vt:lpstr>
      <vt:lpstr>Príjmy KR1</vt:lpstr>
      <vt:lpstr>Výdavky KR</vt:lpstr>
      <vt:lpstr>Výdavky BR</vt:lpstr>
      <vt:lpstr>VFO</vt:lpstr>
      <vt:lpstr>SUMÁR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GRAMBLIČKOVÁ Monika</dc:creator>
  <cp:lastModifiedBy>LANGEROVÁ Anna</cp:lastModifiedBy>
  <cp:lastPrinted>2025-11-05T14:12:41Z</cp:lastPrinted>
  <dcterms:created xsi:type="dcterms:W3CDTF">2015-06-05T18:19:34Z</dcterms:created>
  <dcterms:modified xsi:type="dcterms:W3CDTF">2025-11-05T14:16:21Z</dcterms:modified>
</cp:coreProperties>
</file>